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R &amp; Strategy\FY26\Q4FY26\Factsheet\Final\"/>
    </mc:Choice>
  </mc:AlternateContent>
  <xr:revisionPtr revIDLastSave="0" documentId="13_ncr:1_{F0AEFBFB-DFB5-4EA7-AEA2-A003F85C3133}" xr6:coauthVersionLast="47" xr6:coauthVersionMax="47" xr10:uidLastSave="{00000000-0000-0000-0000-000000000000}"/>
  <bookViews>
    <workbookView xWindow="-108" yWindow="-108" windowWidth="23256" windowHeight="12456" xr2:uid="{CA679E0A-484E-4A4A-A62B-E892F0DDAB8A}"/>
  </bookViews>
  <sheets>
    <sheet name="Index" sheetId="3" r:id="rId1"/>
    <sheet name="P&amp;L" sheetId="18" r:id="rId2"/>
    <sheet name="BS" sheetId="21" r:id="rId3"/>
    <sheet name="Operational" sheetId="9" r:id="rId4"/>
    <sheet name="Credit Quality" sheetId="22" r:id="rId5"/>
    <sheet name="Yields &amp; Ratios" sheetId="20" r:id="rId6"/>
    <sheet name="Liabilities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3" i="7" l="1"/>
  <c r="W22" i="7"/>
  <c r="W21" i="7"/>
  <c r="W20" i="7"/>
  <c r="W19" i="7"/>
  <c r="W18" i="7"/>
  <c r="W17" i="7"/>
  <c r="W16" i="7"/>
  <c r="W15" i="7"/>
  <c r="V23" i="7"/>
  <c r="V22" i="7"/>
  <c r="V21" i="7"/>
  <c r="V20" i="7"/>
  <c r="V19" i="7"/>
  <c r="V18" i="7"/>
  <c r="V17" i="7"/>
  <c r="V16" i="7"/>
  <c r="V15" i="7"/>
  <c r="U23" i="7"/>
  <c r="U22" i="7"/>
  <c r="U21" i="7"/>
  <c r="U20" i="7"/>
  <c r="U19" i="7"/>
  <c r="U18" i="7"/>
  <c r="U17" i="7"/>
  <c r="U16" i="7"/>
  <c r="U15" i="7"/>
  <c r="T23" i="7"/>
  <c r="T22" i="7"/>
  <c r="T21" i="7"/>
  <c r="T20" i="7"/>
  <c r="T19" i="7"/>
  <c r="T18" i="7"/>
  <c r="T17" i="7"/>
  <c r="T16" i="7"/>
  <c r="T15" i="7"/>
  <c r="S23" i="7"/>
  <c r="S22" i="7"/>
  <c r="S21" i="7"/>
  <c r="S20" i="7"/>
  <c r="S19" i="7"/>
  <c r="S18" i="7"/>
  <c r="S17" i="7"/>
  <c r="S16" i="7"/>
  <c r="S15" i="7"/>
  <c r="R23" i="7"/>
  <c r="R22" i="7"/>
  <c r="R21" i="7"/>
  <c r="R20" i="7"/>
  <c r="R19" i="7"/>
  <c r="R18" i="7"/>
  <c r="R17" i="7"/>
  <c r="R16" i="7"/>
  <c r="R15" i="7"/>
  <c r="P23" i="7"/>
  <c r="P22" i="7"/>
  <c r="P21" i="7"/>
  <c r="P20" i="7"/>
  <c r="P19" i="7"/>
  <c r="P18" i="7"/>
  <c r="P17" i="7"/>
  <c r="P16" i="7"/>
  <c r="P15" i="7"/>
  <c r="O23" i="7"/>
  <c r="O22" i="7"/>
  <c r="O21" i="7"/>
  <c r="O20" i="7"/>
  <c r="O19" i="7"/>
  <c r="O18" i="7"/>
  <c r="O17" i="7"/>
  <c r="O16" i="7"/>
  <c r="O15" i="7"/>
  <c r="N23" i="7"/>
  <c r="N22" i="7"/>
  <c r="N21" i="7"/>
  <c r="N20" i="7"/>
  <c r="N19" i="7"/>
  <c r="N18" i="7"/>
  <c r="N17" i="7"/>
  <c r="N16" i="7"/>
  <c r="N15" i="7"/>
  <c r="M23" i="7"/>
  <c r="M22" i="7"/>
  <c r="M21" i="7"/>
  <c r="M20" i="7"/>
  <c r="M19" i="7"/>
  <c r="M18" i="7"/>
  <c r="M17" i="7"/>
  <c r="M16" i="7"/>
  <c r="M15" i="7"/>
  <c r="L23" i="7"/>
  <c r="L22" i="7"/>
  <c r="L21" i="7"/>
  <c r="L20" i="7"/>
  <c r="L19" i="7"/>
  <c r="L18" i="7"/>
  <c r="L17" i="7"/>
  <c r="L16" i="7"/>
  <c r="L15" i="7"/>
  <c r="K23" i="7"/>
  <c r="K22" i="7"/>
  <c r="K21" i="7"/>
  <c r="K20" i="7"/>
  <c r="K19" i="7"/>
  <c r="K18" i="7"/>
  <c r="K17" i="7"/>
  <c r="K16" i="7"/>
  <c r="K15" i="7"/>
  <c r="J23" i="7"/>
  <c r="J22" i="7"/>
  <c r="J21" i="7"/>
  <c r="J20" i="7"/>
  <c r="J19" i="7"/>
  <c r="J18" i="7"/>
  <c r="J17" i="7"/>
  <c r="J16" i="7"/>
  <c r="J15" i="7"/>
  <c r="I23" i="7"/>
  <c r="I22" i="7"/>
  <c r="I21" i="7"/>
  <c r="I20" i="7"/>
  <c r="I19" i="7"/>
  <c r="I18" i="7"/>
  <c r="I17" i="7"/>
  <c r="I16" i="7"/>
  <c r="I15" i="7"/>
  <c r="H23" i="7"/>
  <c r="H22" i="7"/>
  <c r="H21" i="7"/>
  <c r="H20" i="7"/>
  <c r="H19" i="7"/>
  <c r="H18" i="7"/>
  <c r="H17" i="7"/>
  <c r="H16" i="7"/>
  <c r="H15" i="7"/>
  <c r="G23" i="7"/>
  <c r="G22" i="7"/>
  <c r="G21" i="7"/>
  <c r="G20" i="7"/>
  <c r="G19" i="7"/>
  <c r="G18" i="7"/>
  <c r="G17" i="7"/>
  <c r="G16" i="7"/>
  <c r="G15" i="7"/>
  <c r="F23" i="7"/>
  <c r="F22" i="7"/>
  <c r="F21" i="7"/>
  <c r="F20" i="7"/>
  <c r="F19" i="7"/>
  <c r="F18" i="7"/>
  <c r="F17" i="7"/>
  <c r="F16" i="7"/>
  <c r="F15" i="7"/>
  <c r="E23" i="7"/>
  <c r="E22" i="7"/>
  <c r="E21" i="7"/>
  <c r="E20" i="7"/>
  <c r="E19" i="7"/>
  <c r="E18" i="7"/>
  <c r="E17" i="7"/>
  <c r="E16" i="7"/>
  <c r="E15" i="7"/>
  <c r="D23" i="7"/>
  <c r="D22" i="7"/>
  <c r="D21" i="7"/>
  <c r="D20" i="7"/>
  <c r="D19" i="7"/>
  <c r="D18" i="7"/>
  <c r="D17" i="7"/>
  <c r="D16" i="7"/>
  <c r="D15" i="7"/>
  <c r="C23" i="7"/>
  <c r="C22" i="7"/>
  <c r="C21" i="7"/>
  <c r="C20" i="7"/>
  <c r="C19" i="7"/>
  <c r="C18" i="7"/>
  <c r="C17" i="7"/>
  <c r="C16" i="7"/>
  <c r="C15" i="7"/>
  <c r="W13" i="7"/>
  <c r="V13" i="7"/>
  <c r="U13" i="7"/>
  <c r="T13" i="7"/>
  <c r="S13" i="7"/>
  <c r="R13" i="7"/>
  <c r="W12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W66" i="9"/>
  <c r="V66" i="9"/>
  <c r="U66" i="9"/>
  <c r="T66" i="9"/>
  <c r="S66" i="9"/>
  <c r="R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V65" i="9"/>
  <c r="U65" i="9"/>
  <c r="T65" i="9"/>
  <c r="S65" i="9"/>
  <c r="S67" i="9" s="1"/>
  <c r="R65" i="9"/>
  <c r="P65" i="9"/>
  <c r="O65" i="9"/>
  <c r="N65" i="9"/>
  <c r="N67" i="9" s="1"/>
  <c r="M65" i="9"/>
  <c r="L65" i="9"/>
  <c r="K65" i="9"/>
  <c r="J65" i="9"/>
  <c r="J67" i="9" s="1"/>
  <c r="I65" i="9"/>
  <c r="H65" i="9"/>
  <c r="G65" i="9"/>
  <c r="F65" i="9"/>
  <c r="F67" i="9" s="1"/>
  <c r="E65" i="9"/>
  <c r="D65" i="9"/>
  <c r="C65" i="9"/>
  <c r="G67" i="9" l="1"/>
  <c r="K67" i="9"/>
  <c r="O67" i="9"/>
  <c r="O68" i="9" s="1"/>
  <c r="T67" i="9"/>
  <c r="T68" i="9" s="1"/>
  <c r="D67" i="9"/>
  <c r="H67" i="9"/>
  <c r="L67" i="9"/>
  <c r="P67" i="9"/>
  <c r="P68" i="9" s="1"/>
  <c r="U67" i="9"/>
  <c r="E67" i="9"/>
  <c r="E68" i="9" s="1"/>
  <c r="I67" i="9"/>
  <c r="I68" i="9" s="1"/>
  <c r="M67" i="9"/>
  <c r="M68" i="9" s="1"/>
  <c r="V67" i="9"/>
  <c r="G68" i="9"/>
  <c r="K68" i="9"/>
  <c r="D68" i="9"/>
  <c r="U68" i="9"/>
  <c r="H68" i="9"/>
  <c r="L68" i="9"/>
  <c r="J68" i="9"/>
  <c r="N68" i="9"/>
  <c r="S68" i="9"/>
  <c r="V68" i="9"/>
  <c r="F68" i="9"/>
  <c r="W7" i="20" l="1"/>
  <c r="P7" i="20"/>
  <c r="W8" i="9"/>
  <c r="W6" i="9"/>
  <c r="W5" i="9"/>
  <c r="W4" i="9"/>
  <c r="W65" i="9" s="1"/>
  <c r="P7" i="9"/>
  <c r="W7" i="9" s="1"/>
  <c r="W67" i="9" l="1"/>
  <c r="W68" i="9" s="1"/>
  <c r="V7" i="9"/>
  <c r="T7" i="9"/>
  <c r="O7" i="9"/>
  <c r="N7" i="9"/>
  <c r="M7" i="9"/>
  <c r="L7" i="9"/>
  <c r="K7" i="9"/>
  <c r="J7" i="9"/>
  <c r="I7" i="9"/>
  <c r="H7" i="9"/>
  <c r="G7" i="9"/>
  <c r="F7" i="9"/>
  <c r="E7" i="9"/>
  <c r="D7" i="9"/>
  <c r="C7" i="9"/>
  <c r="O7" i="20" l="1"/>
  <c r="N7" i="20" l="1"/>
  <c r="M7" i="20" l="1"/>
  <c r="V6" i="20" l="1"/>
  <c r="V5" i="20"/>
  <c r="V7" i="20" l="1"/>
  <c r="L7" i="20"/>
  <c r="K7" i="20" l="1"/>
  <c r="J7" i="20" l="1"/>
  <c r="I7" i="20" l="1"/>
  <c r="U7" i="20" l="1"/>
  <c r="H7" i="20"/>
  <c r="U6" i="9" l="1"/>
  <c r="U7" i="9" s="1"/>
  <c r="R6" i="9" l="1"/>
  <c r="R7" i="9" s="1"/>
  <c r="T7" i="20" l="1"/>
  <c r="S7" i="20"/>
  <c r="R7" i="20"/>
  <c r="G7" i="20"/>
  <c r="F7" i="20"/>
  <c r="E7" i="20"/>
  <c r="D7" i="20"/>
  <c r="C7" i="20"/>
  <c r="S6" i="9" l="1"/>
  <c r="S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tc={14C3ABF2-5157-4740-8209-FCD9C0B182C2}</author>
  </authors>
  <commentList>
    <comment ref="B13" authorId="0" shapeId="0" xr:uid="{14C3ABF2-5157-4740-8209-FCD9C0B182C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Includes investment in subsidiary of Rs. 12 Crs from June'22 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tc={4AEC5618-68AC-4334-9956-733A4AFFC937}</author>
  </authors>
  <commentList>
    <comment ref="B6" authorId="0" shapeId="0" xr:uid="{4AEC5618-68AC-4334-9956-733A4AFFC93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Including DA</t>
      </text>
    </comment>
  </commentList>
</comments>
</file>

<file path=xl/sharedStrings.xml><?xml version="1.0" encoding="utf-8"?>
<sst xmlns="http://schemas.openxmlformats.org/spreadsheetml/2006/main" count="373" uniqueCount="196">
  <si>
    <t>FY21</t>
  </si>
  <si>
    <t>FY22</t>
  </si>
  <si>
    <t>FY23</t>
  </si>
  <si>
    <t>Total Income</t>
  </si>
  <si>
    <t>Housing</t>
  </si>
  <si>
    <t>LAP</t>
  </si>
  <si>
    <t>Customer Segment</t>
  </si>
  <si>
    <t>Salaried</t>
  </si>
  <si>
    <t>Self Employed</t>
  </si>
  <si>
    <t>&gt;25 Lakhs</t>
  </si>
  <si>
    <t>Q2FY24</t>
  </si>
  <si>
    <t>Q1FY24</t>
  </si>
  <si>
    <t>Rajasthan</t>
  </si>
  <si>
    <t>Maharashtra</t>
  </si>
  <si>
    <t>Madhya Pradesh</t>
  </si>
  <si>
    <t>Karnataka</t>
  </si>
  <si>
    <t>Gujarat</t>
  </si>
  <si>
    <t>Uttar Pradesh</t>
  </si>
  <si>
    <t>Tamil Nadu</t>
  </si>
  <si>
    <t>Uttarakhand</t>
  </si>
  <si>
    <t>Delhi</t>
  </si>
  <si>
    <t>Haryana</t>
  </si>
  <si>
    <t>Telangana</t>
  </si>
  <si>
    <t>Chhattisgarh</t>
  </si>
  <si>
    <t>Andhra Pradesh</t>
  </si>
  <si>
    <t>Punjab</t>
  </si>
  <si>
    <t>Orissa</t>
  </si>
  <si>
    <t>Total</t>
  </si>
  <si>
    <t>Balance Sheet</t>
  </si>
  <si>
    <t>Investments</t>
  </si>
  <si>
    <t>NCD</t>
  </si>
  <si>
    <t>Total Borrowings</t>
  </si>
  <si>
    <t>Q4FY23</t>
  </si>
  <si>
    <t>Q3FY23</t>
  </si>
  <si>
    <t xml:space="preserve">NHB </t>
  </si>
  <si>
    <t>Geographic Distribution (branches)</t>
  </si>
  <si>
    <t>Q3FY24</t>
  </si>
  <si>
    <t>Balance Sheet (Rs. Crs)</t>
  </si>
  <si>
    <t xml:space="preserve">Disbursements </t>
  </si>
  <si>
    <t>Profit &amp; Loss Statement</t>
  </si>
  <si>
    <t>Operational Data</t>
  </si>
  <si>
    <t>Operational</t>
  </si>
  <si>
    <t>Collection Efficiency</t>
  </si>
  <si>
    <t>Interest Income on loans</t>
  </si>
  <si>
    <t>Net gain on direct assignments</t>
  </si>
  <si>
    <t>Other income</t>
  </si>
  <si>
    <t>Net Total Income</t>
  </si>
  <si>
    <t>Pre-Provisioning Operating Profit</t>
  </si>
  <si>
    <t>Credit Cost</t>
  </si>
  <si>
    <t>Tax Expense</t>
  </si>
  <si>
    <t xml:space="preserve">Basic EPS </t>
  </si>
  <si>
    <t>Diluted EPS</t>
  </si>
  <si>
    <t>Sources of Funds</t>
  </si>
  <si>
    <t>Share Capital</t>
  </si>
  <si>
    <t>Reserves &amp; Surplus</t>
  </si>
  <si>
    <t xml:space="preserve">Borrowings </t>
  </si>
  <si>
    <t xml:space="preserve">Other liabilities &amp; provisions </t>
  </si>
  <si>
    <t>Application of Funds</t>
  </si>
  <si>
    <t>Loan Assets</t>
  </si>
  <si>
    <t>Fixed Assets</t>
  </si>
  <si>
    <t>Liquid Assets</t>
  </si>
  <si>
    <t>Other Assets</t>
  </si>
  <si>
    <t>Net Stage 3</t>
  </si>
  <si>
    <t>No of States</t>
  </si>
  <si>
    <t>Operating Expenses to Average Total Assets</t>
  </si>
  <si>
    <t>Credit cost to Average Total Assets</t>
  </si>
  <si>
    <t>PBT to Average Total Assets</t>
  </si>
  <si>
    <t>ROA (PAT to Average Total Assets)</t>
  </si>
  <si>
    <t>Leverage (Average Total Assets to Average Net Worth)</t>
  </si>
  <si>
    <t>ROE (PAT to Average Net Worth)</t>
  </si>
  <si>
    <t>Cost to Income</t>
  </si>
  <si>
    <t>CRAR (%)</t>
  </si>
  <si>
    <t>Book Value Per Share</t>
  </si>
  <si>
    <t>Total Employees</t>
  </si>
  <si>
    <t>&gt;5 Lakh to 10 Lakh</t>
  </si>
  <si>
    <t>&gt;10 to 15 Lakhs</t>
  </si>
  <si>
    <t>&gt;15  to 20 Lakhs</t>
  </si>
  <si>
    <t>&gt;20 to 25 Lakhs</t>
  </si>
  <si>
    <t>Particulars</t>
  </si>
  <si>
    <t>Particular</t>
  </si>
  <si>
    <t>Housing %</t>
  </si>
  <si>
    <t>LAP %</t>
  </si>
  <si>
    <t>≤5 Lakhs</t>
  </si>
  <si>
    <t>Fees income</t>
  </si>
  <si>
    <t>Others</t>
  </si>
  <si>
    <t>Direct Assignment drawn-down during the period</t>
  </si>
  <si>
    <t>Disbursements</t>
  </si>
  <si>
    <t>ECB</t>
  </si>
  <si>
    <t>PTC</t>
  </si>
  <si>
    <t>Loans Assets</t>
  </si>
  <si>
    <t>Gross Carrying Amount</t>
  </si>
  <si>
    <t>Direct Assignement Portfolio (Bank Share)</t>
  </si>
  <si>
    <t>Co-Lending Portfolio (Bank Share)</t>
  </si>
  <si>
    <t>Banks &amp; FI</t>
  </si>
  <si>
    <t>CARE</t>
  </si>
  <si>
    <t>ICRA</t>
  </si>
  <si>
    <t>Long Term Credit Rating (Standalone)</t>
  </si>
  <si>
    <t>Income from Liquid Investments (Treasury)</t>
  </si>
  <si>
    <t>(-) Direct Assignment</t>
  </si>
  <si>
    <t>(+) Accrued Interest</t>
  </si>
  <si>
    <t>(-) Ammortised processing fees (EIR under IND AS)</t>
  </si>
  <si>
    <t>(-) ECL Provision</t>
  </si>
  <si>
    <r>
      <t xml:space="preserve">Funding Profile (%) </t>
    </r>
    <r>
      <rPr>
        <sz val="11"/>
        <color theme="1"/>
        <rFont val="Calibri"/>
        <family val="2"/>
        <scheme val="minor"/>
      </rPr>
      <t>(as at period end)</t>
    </r>
  </si>
  <si>
    <r>
      <t xml:space="preserve">Funding Profile </t>
    </r>
    <r>
      <rPr>
        <sz val="11"/>
        <color theme="1"/>
        <rFont val="Calibri"/>
        <family val="2"/>
        <scheme val="minor"/>
      </rPr>
      <t>(as at period end)</t>
    </r>
  </si>
  <si>
    <t>% Portfolio in Stage 3</t>
  </si>
  <si>
    <t>Gross Stage 2</t>
  </si>
  <si>
    <t>% Portfolio in Stage 2</t>
  </si>
  <si>
    <t>Net Stage 2</t>
  </si>
  <si>
    <t>Gross Stage 1</t>
  </si>
  <si>
    <t>% Portfolio in Stage 1</t>
  </si>
  <si>
    <t>Net Stage 1</t>
  </si>
  <si>
    <t>Gross Stage 1,2 &amp; 3</t>
  </si>
  <si>
    <t>Payroll Cost</t>
  </si>
  <si>
    <t>Admin Cost</t>
  </si>
  <si>
    <t>Dec'22</t>
  </si>
  <si>
    <t>Mar'23</t>
  </si>
  <si>
    <t>June'23</t>
  </si>
  <si>
    <t>Sep'23</t>
  </si>
  <si>
    <t>Dec'23</t>
  </si>
  <si>
    <t>(-) Securitised Assets</t>
  </si>
  <si>
    <t>A (Stable)</t>
  </si>
  <si>
    <t>A (Positive)</t>
  </si>
  <si>
    <t>A+ (Stable)</t>
  </si>
  <si>
    <t>A+ (Positive)</t>
  </si>
  <si>
    <t>For any queries on the financials &amp; investor related information of the Company, email us at investorrelations@indiashelter.in</t>
  </si>
  <si>
    <t>Index</t>
  </si>
  <si>
    <t>Credit Quality</t>
  </si>
  <si>
    <t>Yields, Margins &amp; Ratios</t>
  </si>
  <si>
    <t>Liabilities</t>
  </si>
  <si>
    <t>Leverage (Closing)</t>
  </si>
  <si>
    <t>Spread</t>
  </si>
  <si>
    <t>CoB</t>
  </si>
  <si>
    <t xml:space="preserve">Yield </t>
  </si>
  <si>
    <r>
      <t xml:space="preserve">Margins </t>
    </r>
    <r>
      <rPr>
        <sz val="11"/>
        <color theme="1"/>
        <rFont val="Calibri"/>
        <family val="2"/>
        <scheme val="minor"/>
      </rPr>
      <t>(as at period end)</t>
    </r>
  </si>
  <si>
    <t>RoE Tree</t>
  </si>
  <si>
    <t>Ratios</t>
  </si>
  <si>
    <t xml:space="preserve">Gross Stage 3 </t>
  </si>
  <si>
    <t>ECL Provision Stage 3</t>
  </si>
  <si>
    <t xml:space="preserve">Provision Coverage Ration (PCR) – Stage 3 </t>
  </si>
  <si>
    <t>ECL Provision Stage 2</t>
  </si>
  <si>
    <t xml:space="preserve">Provision Coverage Ration (PCR) – Stage 2 </t>
  </si>
  <si>
    <t>ECL Provision Stage 1</t>
  </si>
  <si>
    <t>ECL Provision</t>
  </si>
  <si>
    <t>Total ECL Provision (%)</t>
  </si>
  <si>
    <t>GNPA</t>
  </si>
  <si>
    <t>NNPA</t>
  </si>
  <si>
    <t>30+</t>
  </si>
  <si>
    <t>Finance Cost</t>
  </si>
  <si>
    <t>Q4FY24</t>
  </si>
  <si>
    <t>FY24</t>
  </si>
  <si>
    <t>Mar'24</t>
  </si>
  <si>
    <t>-</t>
  </si>
  <si>
    <t>India Ratings and Research</t>
  </si>
  <si>
    <t>AA- (Stable)</t>
  </si>
  <si>
    <t xml:space="preserve">Co-lending </t>
  </si>
  <si>
    <t>Q1FY25</t>
  </si>
  <si>
    <t>June'24</t>
  </si>
  <si>
    <t>Repayment Rate</t>
  </si>
  <si>
    <t>Repayment</t>
  </si>
  <si>
    <t>Repayment %</t>
  </si>
  <si>
    <t>Q2FY25</t>
  </si>
  <si>
    <t>Sep'24</t>
  </si>
  <si>
    <t>Q3FY25</t>
  </si>
  <si>
    <t>Dec'24</t>
  </si>
  <si>
    <t xml:space="preserve">Provision Coverage Ration (PCR) – Stage 1 </t>
  </si>
  <si>
    <t>Q4FY25</t>
  </si>
  <si>
    <t>FY25</t>
  </si>
  <si>
    <t>Mar'25</t>
  </si>
  <si>
    <t xml:space="preserve">   </t>
  </si>
  <si>
    <t>Q1FY26</t>
  </si>
  <si>
    <t>June'25</t>
  </si>
  <si>
    <t>Net Interest Income to Average Total Asset</t>
  </si>
  <si>
    <t>Non Interest Income to Average Total Asset</t>
  </si>
  <si>
    <t>DA Upfront Income to Average Total Asset</t>
  </si>
  <si>
    <t>Net Interest Margin (NIM) to Average Total Asset</t>
  </si>
  <si>
    <t>Q2FY26</t>
  </si>
  <si>
    <t>Sep'25</t>
  </si>
  <si>
    <t>Q3FY26</t>
  </si>
  <si>
    <t>Dec'25</t>
  </si>
  <si>
    <t>SIDBI Refinance</t>
  </si>
  <si>
    <t>(-) Co-Lending</t>
  </si>
  <si>
    <t>DA (off balance sheet)</t>
  </si>
  <si>
    <t>Product Mix</t>
  </si>
  <si>
    <t>Ticket Size Split (%)</t>
  </si>
  <si>
    <t>FY26</t>
  </si>
  <si>
    <t>Q4FY26</t>
  </si>
  <si>
    <t>Mar'26</t>
  </si>
  <si>
    <t>Operating Expense</t>
  </si>
  <si>
    <t>Profit before Tax</t>
  </si>
  <si>
    <t>Profit after Tax</t>
  </si>
  <si>
    <t>Gross AUM</t>
  </si>
  <si>
    <t>Reconciliation of Gross AUM to Loan Assets</t>
  </si>
  <si>
    <t>Direct Assigned Assets/ Gross AUM</t>
  </si>
  <si>
    <t>State Wise Gross AUM (%)</t>
  </si>
  <si>
    <t>Opex to Gross AUM</t>
  </si>
  <si>
    <t>Co-Lending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</si>
</sst>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 * #,##0.00_ ;_ * \-#,##0.00_ ;_ * &quot;-&quot;??_ ;_ @_ "/>
    <numFmt numFmtId="165" formatCode="0.0%"/>
    <numFmt numFmtId="166" formatCode="_(* #,##0_);_(* \(#,##0\);_(* &quot;-&quot;??_);_(@_)"/>
    <numFmt numFmtId="167" formatCode="_(* #,##0.0_);_(* \(#,##0.0\);_(* &quot;-&quot;??_);_(@_)"/>
    <numFmt numFmtId="168" formatCode="_ * #,##0.0_ ;_ * \-#,##0.0_ ;_ * &quot;-&quot;??_ ;_ @_ "/>
    <numFmt numFmtId="169" formatCode="_ * #,##0.0_ ;_ * \-#,##0.0_ ;_ * &quot;-&quot;?_ ;_ @_ "/>
    <numFmt numFmtId="170" formatCode="_ * #,##0_ ;_ * \-#,##0_ ;_ * &quot;-&quot;??_ ;_ @_ "/>
    <numFmt numFmtId="171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left" indent="1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166" fontId="0" fillId="0" borderId="0" xfId="1" applyNumberFormat="1" applyFont="1"/>
    <xf numFmtId="9" fontId="0" fillId="0" borderId="0" xfId="2" applyFont="1"/>
    <xf numFmtId="165" fontId="0" fillId="0" borderId="0" xfId="2" applyNumberFormat="1" applyFont="1"/>
    <xf numFmtId="10" fontId="0" fillId="0" borderId="0" xfId="2" applyNumberFormat="1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left"/>
    </xf>
    <xf numFmtId="0" fontId="3" fillId="3" borderId="0" xfId="0" applyFont="1" applyFill="1" applyAlignment="1">
      <alignment vertical="center"/>
    </xf>
    <xf numFmtId="0" fontId="0" fillId="3" borderId="0" xfId="0" applyFill="1"/>
    <xf numFmtId="9" fontId="0" fillId="3" borderId="0" xfId="2" applyFont="1" applyFill="1"/>
    <xf numFmtId="0" fontId="3" fillId="3" borderId="0" xfId="0" applyFont="1" applyFill="1"/>
    <xf numFmtId="0" fontId="2" fillId="2" borderId="0" xfId="0" applyFont="1" applyFill="1" applyAlignment="1">
      <alignment horizontal="center"/>
    </xf>
    <xf numFmtId="0" fontId="4" fillId="0" borderId="0" xfId="3"/>
    <xf numFmtId="0" fontId="4" fillId="0" borderId="0" xfId="3" applyAlignment="1">
      <alignment horizontal="center" vertical="center"/>
    </xf>
    <xf numFmtId="0" fontId="3" fillId="0" borderId="0" xfId="0" applyFont="1" applyAlignment="1">
      <alignment horizontal="left"/>
    </xf>
    <xf numFmtId="166" fontId="0" fillId="0" borderId="0" xfId="1" applyNumberFormat="1" applyFont="1" applyFill="1"/>
    <xf numFmtId="0" fontId="5" fillId="0" borderId="0" xfId="0" applyFont="1" applyAlignment="1">
      <alignment horizontal="left"/>
    </xf>
    <xf numFmtId="166" fontId="0" fillId="0" borderId="0" xfId="4" applyNumberFormat="1" applyFont="1"/>
    <xf numFmtId="166" fontId="3" fillId="0" borderId="0" xfId="4" applyNumberFormat="1" applyFont="1"/>
    <xf numFmtId="0" fontId="3" fillId="3" borderId="0" xfId="0" applyFont="1" applyFill="1" applyAlignment="1">
      <alignment horizontal="left"/>
    </xf>
    <xf numFmtId="164" fontId="0" fillId="3" borderId="0" xfId="4" applyFont="1" applyFill="1"/>
    <xf numFmtId="166" fontId="0" fillId="3" borderId="0" xfId="1" applyNumberFormat="1" applyFont="1" applyFill="1"/>
    <xf numFmtId="165" fontId="1" fillId="0" borderId="0" xfId="2" applyNumberFormat="1" applyFont="1" applyFill="1"/>
    <xf numFmtId="166" fontId="0" fillId="0" borderId="0" xfId="4" applyNumberFormat="1" applyFont="1" applyFill="1" applyAlignment="1"/>
    <xf numFmtId="9" fontId="3" fillId="0" borderId="0" xfId="2" applyFont="1" applyFill="1"/>
    <xf numFmtId="9" fontId="3" fillId="0" borderId="0" xfId="2" applyFont="1" applyFill="1" applyAlignment="1"/>
    <xf numFmtId="9" fontId="0" fillId="0" borderId="0" xfId="2" applyFont="1" applyFill="1" applyAlignment="1"/>
    <xf numFmtId="166" fontId="3" fillId="0" borderId="0" xfId="1" applyNumberFormat="1" applyFont="1" applyFill="1"/>
    <xf numFmtId="9" fontId="0" fillId="0" borderId="0" xfId="2" applyFont="1" applyFill="1"/>
    <xf numFmtId="165" fontId="0" fillId="0" borderId="0" xfId="0" applyNumberFormat="1"/>
    <xf numFmtId="166" fontId="3" fillId="0" borderId="0" xfId="1" applyNumberFormat="1" applyFont="1"/>
    <xf numFmtId="9" fontId="3" fillId="0" borderId="0" xfId="0" applyNumberFormat="1" applyFont="1"/>
    <xf numFmtId="168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0" fillId="0" borderId="0" xfId="6" applyNumberFormat="1" applyFont="1" applyBorder="1"/>
    <xf numFmtId="168" fontId="0" fillId="0" borderId="0" xfId="6" applyNumberFormat="1" applyFont="1" applyFill="1" applyBorder="1"/>
    <xf numFmtId="168" fontId="7" fillId="0" borderId="0" xfId="6" applyNumberFormat="1" applyFont="1" applyFill="1" applyBorder="1" applyAlignment="1">
      <alignment horizontal="left" indent="1"/>
    </xf>
    <xf numFmtId="168" fontId="3" fillId="0" borderId="0" xfId="6" applyNumberFormat="1" applyFont="1" applyFill="1" applyBorder="1"/>
    <xf numFmtId="168" fontId="0" fillId="0" borderId="0" xfId="6" applyNumberFormat="1" applyFont="1" applyFill="1" applyBorder="1" applyAlignment="1">
      <alignment vertical="center"/>
    </xf>
    <xf numFmtId="164" fontId="7" fillId="0" borderId="0" xfId="6" applyFont="1" applyFill="1" applyBorder="1" applyAlignment="1">
      <alignment horizontal="left" indent="1"/>
    </xf>
    <xf numFmtId="168" fontId="7" fillId="0" borderId="0" xfId="6" applyNumberFormat="1" applyFont="1" applyFill="1" applyBorder="1" applyAlignment="1">
      <alignment horizontal="left"/>
    </xf>
    <xf numFmtId="168" fontId="1" fillId="0" borderId="0" xfId="6" applyNumberFormat="1" applyFont="1" applyFill="1" applyBorder="1"/>
    <xf numFmtId="168" fontId="0" fillId="0" borderId="0" xfId="0" applyNumberFormat="1" applyAlignment="1">
      <alignment horizontal="left"/>
    </xf>
    <xf numFmtId="168" fontId="3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168" fontId="0" fillId="0" borderId="0" xfId="6" applyNumberFormat="1" applyFont="1"/>
    <xf numFmtId="165" fontId="0" fillId="0" borderId="0" xfId="2" applyNumberFormat="1" applyFont="1" applyFill="1"/>
    <xf numFmtId="9" fontId="3" fillId="0" borderId="0" xfId="2" applyFont="1"/>
    <xf numFmtId="0" fontId="0" fillId="0" borderId="0" xfId="0" applyAlignment="1">
      <alignment horizontal="center" vertical="center"/>
    </xf>
    <xf numFmtId="167" fontId="0" fillId="0" borderId="0" xfId="6" applyNumberFormat="1" applyFont="1"/>
    <xf numFmtId="166" fontId="0" fillId="0" borderId="0" xfId="6" applyNumberFormat="1" applyFont="1"/>
    <xf numFmtId="9" fontId="1" fillId="0" borderId="0" xfId="2" applyFont="1" applyFill="1"/>
    <xf numFmtId="166" fontId="1" fillId="0" borderId="0" xfId="1" applyNumberFormat="1" applyFont="1"/>
    <xf numFmtId="0" fontId="8" fillId="2" borderId="0" xfId="3" applyFont="1" applyFill="1"/>
    <xf numFmtId="168" fontId="0" fillId="0" borderId="0" xfId="6" applyNumberFormat="1" applyFont="1" applyFill="1"/>
    <xf numFmtId="43" fontId="0" fillId="0" borderId="0" xfId="0" applyNumberFormat="1"/>
    <xf numFmtId="43" fontId="0" fillId="0" borderId="0" xfId="1" applyFont="1" applyFill="1"/>
    <xf numFmtId="167" fontId="1" fillId="0" borderId="0" xfId="6" applyNumberFormat="1" applyFont="1" applyFill="1"/>
    <xf numFmtId="164" fontId="3" fillId="0" borderId="0" xfId="6" applyFont="1" applyFill="1"/>
    <xf numFmtId="164" fontId="1" fillId="0" borderId="0" xfId="6" applyFont="1" applyFill="1"/>
    <xf numFmtId="168" fontId="9" fillId="0" borderId="0" xfId="6" applyNumberFormat="1" applyFont="1" applyBorder="1" applyAlignment="1">
      <alignment horizontal="right" vertical="center"/>
    </xf>
    <xf numFmtId="165" fontId="1" fillId="0" borderId="0" xfId="2" applyNumberFormat="1" applyFont="1"/>
    <xf numFmtId="165" fontId="1" fillId="0" borderId="0" xfId="0" applyNumberFormat="1" applyFont="1"/>
    <xf numFmtId="165" fontId="1" fillId="0" borderId="0" xfId="2" applyNumberFormat="1" applyFont="1" applyBorder="1"/>
    <xf numFmtId="165" fontId="9" fillId="0" borderId="0" xfId="2" applyNumberFormat="1" applyFont="1" applyBorder="1" applyAlignment="1">
      <alignment horizontal="right" vertical="center"/>
    </xf>
    <xf numFmtId="10" fontId="9" fillId="0" borderId="0" xfId="2" applyNumberFormat="1" applyFont="1" applyBorder="1" applyAlignment="1">
      <alignment horizontal="right" vertical="center"/>
    </xf>
    <xf numFmtId="168" fontId="9" fillId="0" borderId="0" xfId="6" applyNumberFormat="1" applyFont="1" applyBorder="1" applyAlignment="1">
      <alignment horizontal="left" vertical="center"/>
    </xf>
    <xf numFmtId="168" fontId="9" fillId="0" borderId="0" xfId="6" applyNumberFormat="1" applyFont="1" applyBorder="1" applyAlignment="1">
      <alignment horizontal="right"/>
    </xf>
    <xf numFmtId="165" fontId="9" fillId="0" borderId="0" xfId="2" applyNumberFormat="1" applyFont="1" applyBorder="1" applyAlignment="1">
      <alignment horizontal="right"/>
    </xf>
    <xf numFmtId="170" fontId="0" fillId="0" borderId="0" xfId="6" applyNumberFormat="1" applyFont="1"/>
    <xf numFmtId="167" fontId="0" fillId="0" borderId="0" xfId="1" applyNumberFormat="1" applyFont="1"/>
    <xf numFmtId="168" fontId="3" fillId="0" borderId="0" xfId="0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9" fontId="1" fillId="0" borderId="0" xfId="2" applyFont="1" applyFill="1" applyAlignment="1"/>
    <xf numFmtId="168" fontId="0" fillId="0" borderId="0" xfId="1" applyNumberFormat="1" applyFont="1"/>
    <xf numFmtId="168" fontId="3" fillId="0" borderId="0" xfId="1" applyNumberFormat="1" applyFont="1"/>
    <xf numFmtId="0" fontId="2" fillId="0" borderId="0" xfId="0" applyFont="1" applyAlignment="1">
      <alignment horizontal="right"/>
    </xf>
    <xf numFmtId="168" fontId="1" fillId="0" borderId="0" xfId="0" applyNumberFormat="1" applyFont="1"/>
    <xf numFmtId="0" fontId="1" fillId="0" borderId="0" xfId="0" applyFont="1"/>
    <xf numFmtId="170" fontId="0" fillId="0" borderId="0" xfId="0" applyNumberFormat="1" applyAlignment="1">
      <alignment horizontal="left"/>
    </xf>
    <xf numFmtId="166" fontId="0" fillId="3" borderId="0" xfId="0" applyNumberFormat="1" applyFill="1"/>
    <xf numFmtId="167" fontId="0" fillId="0" borderId="0" xfId="6" applyNumberFormat="1" applyFont="1" applyFill="1"/>
    <xf numFmtId="9" fontId="1" fillId="0" borderId="0" xfId="2" applyFont="1"/>
    <xf numFmtId="9" fontId="1" fillId="0" borderId="0" xfId="0" applyNumberFormat="1" applyFont="1"/>
    <xf numFmtId="168" fontId="1" fillId="0" borderId="0" xfId="1" applyNumberFormat="1" applyFont="1"/>
    <xf numFmtId="1" fontId="0" fillId="0" borderId="0" xfId="0" applyNumberFormat="1"/>
    <xf numFmtId="166" fontId="0" fillId="0" borderId="0" xfId="2" applyNumberFormat="1" applyFont="1"/>
    <xf numFmtId="166" fontId="0" fillId="0" borderId="0" xfId="6" applyNumberFormat="1" applyFont="1" applyFill="1"/>
    <xf numFmtId="166" fontId="3" fillId="0" borderId="0" xfId="4" applyNumberFormat="1" applyFont="1" applyFill="1"/>
    <xf numFmtId="168" fontId="0" fillId="0" borderId="0" xfId="1" applyNumberFormat="1" applyFont="1" applyBorder="1"/>
    <xf numFmtId="43" fontId="0" fillId="0" borderId="0" xfId="1" applyFont="1"/>
    <xf numFmtId="168" fontId="3" fillId="0" borderId="0" xfId="1" applyNumberFormat="1" applyFont="1" applyBorder="1"/>
    <xf numFmtId="170" fontId="0" fillId="0" borderId="0" xfId="6" applyNumberFormat="1" applyFont="1" applyFill="1"/>
    <xf numFmtId="165" fontId="0" fillId="0" borderId="0" xfId="1" applyNumberFormat="1" applyFont="1"/>
    <xf numFmtId="168" fontId="0" fillId="0" borderId="0" xfId="1" applyNumberFormat="1" applyFont="1" applyFill="1" applyBorder="1"/>
    <xf numFmtId="168" fontId="3" fillId="0" borderId="0" xfId="1" applyNumberFormat="1" applyFont="1" applyFill="1" applyBorder="1"/>
    <xf numFmtId="168" fontId="0" fillId="0" borderId="0" xfId="1" applyNumberFormat="1" applyFont="1" applyFill="1" applyBorder="1" applyAlignment="1">
      <alignment vertical="center"/>
    </xf>
    <xf numFmtId="168" fontId="7" fillId="0" borderId="0" xfId="1" applyNumberFormat="1" applyFont="1" applyFill="1" applyBorder="1" applyAlignment="1">
      <alignment horizontal="left"/>
    </xf>
    <xf numFmtId="165" fontId="9" fillId="0" borderId="0" xfId="2" applyNumberFormat="1" applyFont="1" applyFill="1" applyBorder="1" applyAlignment="1">
      <alignment horizontal="right" vertical="center"/>
    </xf>
    <xf numFmtId="9" fontId="0" fillId="0" borderId="0" xfId="2" applyFont="1" applyFill="1" applyBorder="1"/>
    <xf numFmtId="9" fontId="0" fillId="0" borderId="0" xfId="2" applyFont="1" applyBorder="1"/>
    <xf numFmtId="10" fontId="0" fillId="3" borderId="0" xfId="1" applyNumberFormat="1" applyFont="1" applyFill="1"/>
    <xf numFmtId="10" fontId="0" fillId="0" borderId="0" xfId="0" applyNumberFormat="1"/>
    <xf numFmtId="170" fontId="9" fillId="0" borderId="0" xfId="6" applyNumberFormat="1" applyFont="1" applyBorder="1" applyAlignment="1">
      <alignment horizontal="right" vertical="center"/>
    </xf>
    <xf numFmtId="166" fontId="3" fillId="0" borderId="0" xfId="1" applyNumberFormat="1" applyFont="1" applyFill="1" applyAlignment="1">
      <alignment horizontal="center"/>
    </xf>
    <xf numFmtId="0" fontId="7" fillId="0" borderId="0" xfId="0" applyFont="1" applyAlignment="1">
      <alignment horizontal="left" indent="2"/>
    </xf>
    <xf numFmtId="168" fontId="7" fillId="0" borderId="0" xfId="1" applyNumberFormat="1" applyFont="1" applyFill="1" applyBorder="1" applyAlignment="1">
      <alignment horizontal="left" indent="1"/>
    </xf>
    <xf numFmtId="167" fontId="0" fillId="0" borderId="0" xfId="2" applyNumberFormat="1" applyFont="1" applyFill="1" applyBorder="1"/>
    <xf numFmtId="167" fontId="0" fillId="0" borderId="0" xfId="6" applyNumberFormat="1" applyFont="1" applyFill="1" applyBorder="1"/>
    <xf numFmtId="170" fontId="3" fillId="0" borderId="0" xfId="0" applyNumberFormat="1" applyFont="1" applyAlignment="1">
      <alignment horizontal="left"/>
    </xf>
    <xf numFmtId="170" fontId="3" fillId="0" borderId="0" xfId="0" applyNumberFormat="1" applyFont="1"/>
    <xf numFmtId="166" fontId="0" fillId="0" borderId="0" xfId="1" applyNumberFormat="1" applyFont="1" applyFill="1" applyBorder="1"/>
    <xf numFmtId="0" fontId="7" fillId="0" borderId="0" xfId="0" applyFont="1" applyAlignment="1">
      <alignment horizontal="left"/>
    </xf>
    <xf numFmtId="164" fontId="0" fillId="0" borderId="0" xfId="6" applyFont="1" applyFill="1" applyBorder="1"/>
    <xf numFmtId="164" fontId="0" fillId="0" borderId="0" xfId="0" applyNumberFormat="1"/>
    <xf numFmtId="167" fontId="1" fillId="0" borderId="0" xfId="1" applyNumberFormat="1" applyFont="1"/>
    <xf numFmtId="167" fontId="0" fillId="0" borderId="0" xfId="0" applyNumberFormat="1"/>
    <xf numFmtId="166" fontId="3" fillId="0" borderId="0" xfId="6" applyNumberFormat="1" applyFont="1"/>
    <xf numFmtId="165" fontId="1" fillId="0" borderId="0" xfId="2" applyNumberFormat="1" applyFont="1" applyFill="1" applyBorder="1"/>
    <xf numFmtId="165" fontId="1" fillId="0" borderId="0" xfId="2" applyNumberFormat="1" applyFont="1" applyFill="1" applyAlignment="1"/>
    <xf numFmtId="166" fontId="0" fillId="0" borderId="0" xfId="1" applyNumberFormat="1" applyFont="1" applyBorder="1"/>
    <xf numFmtId="10" fontId="1" fillId="0" borderId="0" xfId="0" applyNumberFormat="1" applyFont="1"/>
    <xf numFmtId="171" fontId="0" fillId="0" borderId="0" xfId="0" applyNumberFormat="1"/>
    <xf numFmtId="9" fontId="3" fillId="0" borderId="0" xfId="2" applyFont="1" applyBorder="1"/>
    <xf numFmtId="43" fontId="1" fillId="0" borderId="0" xfId="1" applyFont="1"/>
    <xf numFmtId="9" fontId="0" fillId="0" borderId="0" xfId="0" applyNumberFormat="1"/>
    <xf numFmtId="170" fontId="3" fillId="0" borderId="0" xfId="6" applyNumberFormat="1" applyFont="1"/>
    <xf numFmtId="9" fontId="9" fillId="0" borderId="0" xfId="2" applyFont="1" applyBorder="1" applyAlignment="1">
      <alignment horizontal="right" vertical="center"/>
    </xf>
    <xf numFmtId="170" fontId="3" fillId="0" borderId="0" xfId="1" applyNumberFormat="1" applyFont="1"/>
    <xf numFmtId="169" fontId="0" fillId="0" borderId="0" xfId="0" applyNumberFormat="1"/>
    <xf numFmtId="167" fontId="3" fillId="0" borderId="0" xfId="1" applyNumberFormat="1" applyFont="1" applyFill="1"/>
    <xf numFmtId="169" fontId="3" fillId="0" borderId="0" xfId="0" applyNumberFormat="1" applyFont="1"/>
    <xf numFmtId="167" fontId="0" fillId="0" borderId="0" xfId="1" applyNumberFormat="1" applyFont="1" applyFill="1"/>
    <xf numFmtId="0" fontId="0" fillId="0" borderId="0" xfId="0" applyAlignment="1">
      <alignment horizontal="left" vertical="center" indent="1"/>
    </xf>
    <xf numFmtId="167" fontId="3" fillId="0" borderId="0" xfId="6" applyNumberFormat="1" applyFont="1" applyFill="1"/>
    <xf numFmtId="170" fontId="3" fillId="0" borderId="0" xfId="6" applyNumberFormat="1" applyFont="1" applyFill="1"/>
    <xf numFmtId="170" fontId="3" fillId="0" borderId="0" xfId="1" applyNumberFormat="1" applyFont="1" applyBorder="1"/>
    <xf numFmtId="170" fontId="3" fillId="0" borderId="0" xfId="6" applyNumberFormat="1" applyFont="1" applyFill="1" applyBorder="1"/>
    <xf numFmtId="2" fontId="0" fillId="0" borderId="0" xfId="0" applyNumberFormat="1"/>
    <xf numFmtId="10" fontId="0" fillId="0" borderId="0" xfId="1" applyNumberFormat="1" applyFont="1"/>
  </cellXfs>
  <cellStyles count="9">
    <cellStyle name="Comma" xfId="1" builtinId="3"/>
    <cellStyle name="Comma 2" xfId="6" xr:uid="{84FB21C5-E4EF-43EE-9E89-CB97A7D05C88}"/>
    <cellStyle name="Comma 2 2" xfId="8" xr:uid="{7BA7F5E6-17D1-4C59-9F7D-48A358813E4A}"/>
    <cellStyle name="Comma 3" xfId="4" xr:uid="{B7CFF1D3-47EF-44A7-A0D6-11E1A964E5C1}"/>
    <cellStyle name="Comma 3 2" xfId="7" xr:uid="{49C89874-ADCD-4464-A12C-0A2D75459484}"/>
    <cellStyle name="Hyperlink" xfId="3" builtinId="8"/>
    <cellStyle name="Normal" xfId="0" builtinId="0"/>
    <cellStyle name="Normal 2" xfId="5" xr:uid="{81DCE65B-991B-4041-881A-C9FD53818F4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1</xdr:row>
      <xdr:rowOff>33867</xdr:rowOff>
    </xdr:from>
    <xdr:to>
      <xdr:col>1</xdr:col>
      <xdr:colOff>3381375</xdr:colOff>
      <xdr:row>7</xdr:row>
      <xdr:rowOff>138642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40FDD8-80D5-4080-B3E9-6FC3108FD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0134"/>
          <a:ext cx="3753908" cy="12223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hul Rajagopalan" id="{4F0A28FF-18EA-4A59-A050-72985E8FF666}" userId="S::Rahul.Rajagopalan@indiashelter.in::3d493d07-5c3f-43b2-9b48-a7f3c06a8e0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3" dT="2024-02-05T12:57:03.92" personId="{4F0A28FF-18EA-4A59-A050-72985E8FF666}" id="{14C3ABF2-5157-4740-8209-FCD9C0B182C2}">
    <text xml:space="preserve">Includes investment in subsidiary of Rs. 12 Crs from June'22 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6" dT="2026-01-29T07:19:42.84" personId="{4F0A28FF-18EA-4A59-A050-72985E8FF666}" id="{4AEC5618-68AC-4334-9956-733A4AFFC937}">
    <text>Including DA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A0BE5-AC4E-4278-9603-01084F1A6098}">
  <dimension ref="A1:K17"/>
  <sheetViews>
    <sheetView showGridLines="0" tabSelected="1" zoomScale="90" zoomScaleNormal="90" workbookViewId="0"/>
  </sheetViews>
  <sheetFormatPr defaultRowHeight="14.4" x14ac:dyDescent="0.3"/>
  <cols>
    <col min="1" max="1" width="5.77734375" customWidth="1"/>
    <col min="2" max="2" width="61.21875" bestFit="1" customWidth="1"/>
  </cols>
  <sheetData>
    <row r="1" spans="1:2" x14ac:dyDescent="0.3">
      <c r="A1" t="s">
        <v>168</v>
      </c>
    </row>
    <row r="9" spans="1:2" x14ac:dyDescent="0.3">
      <c r="A9" s="18">
        <v>1</v>
      </c>
      <c r="B9" s="17" t="s">
        <v>39</v>
      </c>
    </row>
    <row r="10" spans="1:2" x14ac:dyDescent="0.3">
      <c r="A10" s="18">
        <v>2</v>
      </c>
      <c r="B10" s="17" t="s">
        <v>28</v>
      </c>
    </row>
    <row r="11" spans="1:2" x14ac:dyDescent="0.3">
      <c r="A11" s="18">
        <v>3</v>
      </c>
      <c r="B11" s="17" t="s">
        <v>40</v>
      </c>
    </row>
    <row r="12" spans="1:2" x14ac:dyDescent="0.3">
      <c r="A12" s="18">
        <v>4</v>
      </c>
      <c r="B12" s="17" t="s">
        <v>126</v>
      </c>
    </row>
    <row r="13" spans="1:2" x14ac:dyDescent="0.3">
      <c r="A13" s="18">
        <v>5</v>
      </c>
      <c r="B13" s="17" t="s">
        <v>127</v>
      </c>
    </row>
    <row r="14" spans="1:2" x14ac:dyDescent="0.3">
      <c r="A14" s="18">
        <v>6</v>
      </c>
      <c r="B14" s="17" t="s">
        <v>128</v>
      </c>
    </row>
    <row r="17" spans="2:11" x14ac:dyDescent="0.3">
      <c r="B17" t="s">
        <v>124</v>
      </c>
      <c r="K17" s="5"/>
    </row>
  </sheetData>
  <hyperlinks>
    <hyperlink ref="B9" location="'P&amp;L'!A1" display="Profit &amp; Loss Statement" xr:uid="{CA8A5489-9E3A-4ADC-8154-772CDB196AD7}"/>
    <hyperlink ref="B10" location="BS!A1" display="Balance Sheet" xr:uid="{9A33AEB6-D7E1-4958-BBEF-81301820879B}"/>
    <hyperlink ref="B11" location="Operational!A1" display="Operational Data" xr:uid="{0E9D6D20-9ADA-4565-9C48-5A114D0994A3}"/>
    <hyperlink ref="B12" location="'Credit Quality'!A1" display="Credit Quality" xr:uid="{42602FDE-1521-4BE8-BBF7-96035E77E87A}"/>
    <hyperlink ref="B13" location="'Yields &amp; Ratios'!A1" display="Yields, Margins &amp; Ratios" xr:uid="{5C6850D8-ABFB-4AB1-BEE4-F55EBF98B436}"/>
    <hyperlink ref="B14" location="Liabilities!A1" display="Liabilities" xr:uid="{64F18C25-FBBA-49DD-979C-E924268AF782}"/>
    <hyperlink ref="A9" location="'P&amp;L'!A1" display="'P&amp;L'!A1" xr:uid="{E309B514-5F9F-42CC-899C-3641D03B264B}"/>
    <hyperlink ref="A10" location="BS!A1" display="BS!A1" xr:uid="{F79425E3-4E8C-44AE-BD19-DFFFA139BE17}"/>
    <hyperlink ref="A11" location="Operational!A1" display="Operational!A1" xr:uid="{59E8C429-AB86-4BE2-99EA-2E3823746C81}"/>
    <hyperlink ref="A12" location="'Credit Quality'!A1" display="'Credit Quality'!A1" xr:uid="{2BF4E1DE-21C5-44C5-BFD5-4D73F1F3342E}"/>
    <hyperlink ref="A13" location="'Yields &amp; Ratios'!A1" display="'Yields &amp; Ratios'!A1" xr:uid="{1F7DB636-0612-4989-A1FD-9A841E9EBC04}"/>
    <hyperlink ref="A14" location="Liabilities!A1" display="Liabilities!A1" xr:uid="{BEA7F5B8-0453-47A8-9275-131A431E1834}"/>
  </hyperlink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98A4D-1D88-4133-AD50-45A7DC95899B}">
  <dimension ref="A1:AB24"/>
  <sheetViews>
    <sheetView zoomScale="90" zoomScaleNormal="90" workbookViewId="0"/>
  </sheetViews>
  <sheetFormatPr defaultRowHeight="14.4" x14ac:dyDescent="0.3"/>
  <cols>
    <col min="1" max="1" width="5.6640625" bestFit="1" customWidth="1"/>
    <col min="2" max="2" width="38.77734375" bestFit="1" customWidth="1"/>
    <col min="3" max="13" width="8" customWidth="1"/>
    <col min="14" max="15" width="8" bestFit="1" customWidth="1"/>
    <col min="16" max="20" width="8" customWidth="1"/>
    <col min="21" max="21" width="7.109375" bestFit="1" customWidth="1"/>
    <col min="22" max="23" width="8.77734375" bestFit="1" customWidth="1"/>
  </cols>
  <sheetData>
    <row r="1" spans="1:23" x14ac:dyDescent="0.3">
      <c r="A1" s="59" t="s">
        <v>125</v>
      </c>
      <c r="K1" s="123"/>
      <c r="L1" s="123"/>
      <c r="M1" s="123"/>
      <c r="N1" s="123"/>
      <c r="O1" s="123"/>
    </row>
    <row r="2" spans="1:23" x14ac:dyDescent="0.3">
      <c r="B2" s="3" t="s">
        <v>78</v>
      </c>
      <c r="C2" s="38" t="s">
        <v>33</v>
      </c>
      <c r="D2" s="38" t="s">
        <v>32</v>
      </c>
      <c r="E2" s="38" t="s">
        <v>11</v>
      </c>
      <c r="F2" s="38" t="s">
        <v>10</v>
      </c>
      <c r="G2" s="38" t="s">
        <v>36</v>
      </c>
      <c r="H2" s="38" t="s">
        <v>148</v>
      </c>
      <c r="I2" s="38" t="s">
        <v>155</v>
      </c>
      <c r="J2" s="38" t="s">
        <v>160</v>
      </c>
      <c r="K2" s="38" t="s">
        <v>162</v>
      </c>
      <c r="L2" s="38" t="s">
        <v>165</v>
      </c>
      <c r="M2" s="38" t="s">
        <v>169</v>
      </c>
      <c r="N2" s="38" t="s">
        <v>175</v>
      </c>
      <c r="O2" s="38" t="s">
        <v>177</v>
      </c>
      <c r="P2" s="38" t="s">
        <v>185</v>
      </c>
      <c r="Q2" s="39"/>
      <c r="R2" s="38" t="s">
        <v>0</v>
      </c>
      <c r="S2" s="38" t="s">
        <v>1</v>
      </c>
      <c r="T2" s="38" t="s">
        <v>2</v>
      </c>
      <c r="U2" s="38" t="s">
        <v>149</v>
      </c>
      <c r="V2" s="38" t="s">
        <v>166</v>
      </c>
      <c r="W2" s="38" t="s">
        <v>184</v>
      </c>
    </row>
    <row r="3" spans="1:23" x14ac:dyDescent="0.3">
      <c r="B3" s="11" t="s">
        <v>43</v>
      </c>
      <c r="C3" s="40">
        <v>125.88433371799997</v>
      </c>
      <c r="D3" s="96">
        <v>131.64972654599984</v>
      </c>
      <c r="E3" s="96">
        <v>141.70216845500005</v>
      </c>
      <c r="F3" s="96">
        <v>159.33107113599991</v>
      </c>
      <c r="G3" s="96">
        <v>169.27258845999998</v>
      </c>
      <c r="H3" s="96">
        <v>190.26923765599997</v>
      </c>
      <c r="I3" s="96">
        <v>200.64694302499996</v>
      </c>
      <c r="J3" s="96">
        <v>215.96300618100011</v>
      </c>
      <c r="K3" s="96">
        <v>233.91041948800014</v>
      </c>
      <c r="L3" s="96">
        <v>256.7494929719997</v>
      </c>
      <c r="M3" s="96">
        <v>274.28418741999997</v>
      </c>
      <c r="N3" s="96">
        <v>286.44795838800013</v>
      </c>
      <c r="O3" s="96">
        <v>298.53273334500005</v>
      </c>
      <c r="P3" s="96">
        <v>321.40175524199981</v>
      </c>
      <c r="Q3" s="127"/>
      <c r="R3" s="40">
        <v>257.69874996600004</v>
      </c>
      <c r="S3" s="40">
        <v>353.23460014</v>
      </c>
      <c r="T3" s="40">
        <v>476.66047227599989</v>
      </c>
      <c r="U3" s="81">
        <v>660.57506570699991</v>
      </c>
      <c r="V3" s="81">
        <v>907.269861666</v>
      </c>
      <c r="W3" s="81">
        <v>1180.6666343949998</v>
      </c>
    </row>
    <row r="4" spans="1:23" x14ac:dyDescent="0.3">
      <c r="B4" s="11" t="s">
        <v>44</v>
      </c>
      <c r="C4" s="41">
        <v>7.6827381999999993</v>
      </c>
      <c r="D4" s="101">
        <v>20.941748600000004</v>
      </c>
      <c r="E4" s="101">
        <v>18.781804900000001</v>
      </c>
      <c r="F4" s="101">
        <v>23.523795100000005</v>
      </c>
      <c r="G4" s="101">
        <v>19.886896440000001</v>
      </c>
      <c r="H4" s="101">
        <v>16.955079359999992</v>
      </c>
      <c r="I4" s="101">
        <v>24.935300079999998</v>
      </c>
      <c r="J4" s="96">
        <v>27.138013700000002</v>
      </c>
      <c r="K4" s="96">
        <v>27.223173600000003</v>
      </c>
      <c r="L4" s="96">
        <v>18.758952499999992</v>
      </c>
      <c r="M4" s="96">
        <v>35.601028735</v>
      </c>
      <c r="N4" s="96">
        <v>34.643181979999994</v>
      </c>
      <c r="O4" s="96">
        <v>41.736775449999996</v>
      </c>
      <c r="P4" s="96">
        <v>34.434254291999977</v>
      </c>
      <c r="Q4" s="107"/>
      <c r="R4" s="41">
        <v>29.222866499999999</v>
      </c>
      <c r="S4" s="41">
        <v>49.714648902</v>
      </c>
      <c r="T4" s="41">
        <v>43.907642600000003</v>
      </c>
      <c r="U4" s="81">
        <v>79.147575799999998</v>
      </c>
      <c r="V4" s="81">
        <v>98.055439879999994</v>
      </c>
      <c r="W4" s="81">
        <v>146.41525429199999</v>
      </c>
    </row>
    <row r="5" spans="1:23" x14ac:dyDescent="0.3">
      <c r="B5" s="11" t="s">
        <v>97</v>
      </c>
      <c r="C5" s="41">
        <v>9.584984231</v>
      </c>
      <c r="D5" s="101">
        <v>8.5800252299999933</v>
      </c>
      <c r="E5" s="101">
        <v>13.26422565</v>
      </c>
      <c r="F5" s="101">
        <v>11.489286989</v>
      </c>
      <c r="G5" s="101">
        <v>10.280990899999999</v>
      </c>
      <c r="H5" s="101">
        <v>17.077554961999994</v>
      </c>
      <c r="I5" s="101">
        <v>11.273193371</v>
      </c>
      <c r="J5" s="96">
        <v>11.577023138000003</v>
      </c>
      <c r="K5" s="96">
        <v>9.6591926999999949</v>
      </c>
      <c r="L5" s="96">
        <v>13.265298759000004</v>
      </c>
      <c r="M5" s="96">
        <v>13.4598114</v>
      </c>
      <c r="N5" s="96">
        <v>12.922001906000006</v>
      </c>
      <c r="O5" s="96">
        <v>13.325659564999995</v>
      </c>
      <c r="P5" s="96">
        <v>14.282598645</v>
      </c>
      <c r="Q5" s="107"/>
      <c r="R5" s="41">
        <v>19.790894639000005</v>
      </c>
      <c r="S5" s="41">
        <v>24.969998495999999</v>
      </c>
      <c r="T5" s="41">
        <v>32.377521468999994</v>
      </c>
      <c r="U5" s="81">
        <v>52.112058501</v>
      </c>
      <c r="V5" s="81">
        <v>45.774707968000001</v>
      </c>
      <c r="W5" s="81">
        <v>53.990026851000003</v>
      </c>
    </row>
    <row r="6" spans="1:23" x14ac:dyDescent="0.3">
      <c r="B6" s="11" t="s">
        <v>45</v>
      </c>
      <c r="C6" s="41">
        <v>12.974898757999998</v>
      </c>
      <c r="D6" s="101">
        <v>16.046462004000006</v>
      </c>
      <c r="E6" s="101">
        <v>14.273989222999999</v>
      </c>
      <c r="F6" s="101">
        <v>16.209874504000005</v>
      </c>
      <c r="G6" s="101">
        <v>18.940553569000002</v>
      </c>
      <c r="H6" s="101">
        <v>20.115152920000007</v>
      </c>
      <c r="I6" s="101">
        <v>23.861518450000005</v>
      </c>
      <c r="J6" s="96">
        <v>28.725018161999984</v>
      </c>
      <c r="K6" s="96">
        <v>33.600800230000026</v>
      </c>
      <c r="L6" s="96">
        <v>38.642215793999945</v>
      </c>
      <c r="M6" s="96">
        <v>37.965621190000007</v>
      </c>
      <c r="N6" s="96">
        <v>35.225166719000015</v>
      </c>
      <c r="O6" s="96">
        <v>36.162663462999973</v>
      </c>
      <c r="P6" s="96">
        <v>38.151909432000025</v>
      </c>
      <c r="Q6" s="107"/>
      <c r="R6" s="41">
        <v>16.084742462000001</v>
      </c>
      <c r="S6" s="41">
        <v>31.885773186000002</v>
      </c>
      <c r="T6" s="41">
        <v>53.285102627000001</v>
      </c>
      <c r="U6" s="81">
        <v>69.539570216000016</v>
      </c>
      <c r="V6" s="81">
        <v>124.82955263599996</v>
      </c>
      <c r="W6" s="81">
        <v>147.50538626100001</v>
      </c>
    </row>
    <row r="7" spans="1:23" x14ac:dyDescent="0.3">
      <c r="B7" s="112" t="s">
        <v>83</v>
      </c>
      <c r="C7" s="42">
        <v>7.0489307200000013</v>
      </c>
      <c r="D7" s="113">
        <v>8.5065700380000031</v>
      </c>
      <c r="E7" s="113">
        <v>8.2698292309999992</v>
      </c>
      <c r="F7" s="113">
        <v>9.6288344960000032</v>
      </c>
      <c r="G7" s="113">
        <v>9.4312895750000045</v>
      </c>
      <c r="H7" s="113">
        <v>10.459493165000005</v>
      </c>
      <c r="I7" s="113">
        <v>14.689080530000005</v>
      </c>
      <c r="J7" s="96">
        <v>14.769295099999987</v>
      </c>
      <c r="K7" s="96">
        <v>16.345065347000023</v>
      </c>
      <c r="L7" s="96">
        <v>18.416697747999955</v>
      </c>
      <c r="M7" s="96">
        <v>18.308835727000002</v>
      </c>
      <c r="N7" s="96">
        <v>20.016415169000012</v>
      </c>
      <c r="O7" s="96">
        <v>19.011032132999979</v>
      </c>
      <c r="P7" s="96">
        <v>19.500810014000017</v>
      </c>
      <c r="Q7" s="96"/>
      <c r="R7" s="42">
        <v>9.9925897620000015</v>
      </c>
      <c r="S7" s="42">
        <v>20.057796570000001</v>
      </c>
      <c r="T7" s="42">
        <v>31.584114539000005</v>
      </c>
      <c r="U7" s="81">
        <v>37.789446467000012</v>
      </c>
      <c r="V7" s="81">
        <v>64.22013872499997</v>
      </c>
      <c r="W7" s="81">
        <v>76.83709304300001</v>
      </c>
    </row>
    <row r="8" spans="1:23" x14ac:dyDescent="0.3">
      <c r="B8" s="112" t="s">
        <v>84</v>
      </c>
      <c r="C8" s="42">
        <v>5.9259680379999971</v>
      </c>
      <c r="D8" s="113">
        <v>7.5398919660000008</v>
      </c>
      <c r="E8" s="113">
        <v>6.0041599919999999</v>
      </c>
      <c r="F8" s="113">
        <v>6.5810400080000004</v>
      </c>
      <c r="G8" s="113">
        <v>9.5092639939999977</v>
      </c>
      <c r="H8" s="113">
        <v>9.6556597550000021</v>
      </c>
      <c r="I8" s="113">
        <v>9.1724379200000001</v>
      </c>
      <c r="J8" s="96">
        <v>13.955723061999999</v>
      </c>
      <c r="K8" s="96">
        <v>17.255734883000002</v>
      </c>
      <c r="L8" s="96">
        <v>20.225518045999991</v>
      </c>
      <c r="M8" s="96">
        <v>19.656785463000002</v>
      </c>
      <c r="N8" s="96">
        <v>15.208751550000001</v>
      </c>
      <c r="O8" s="96">
        <v>17.151631329999994</v>
      </c>
      <c r="P8" s="96">
        <v>18.651099418000005</v>
      </c>
      <c r="Q8" s="107"/>
      <c r="R8" s="42">
        <v>6.0921526999999989</v>
      </c>
      <c r="S8" s="42">
        <v>11.827976615999999</v>
      </c>
      <c r="T8" s="42">
        <v>21.700988087999999</v>
      </c>
      <c r="U8" s="81">
        <v>31.750123749</v>
      </c>
      <c r="V8" s="81">
        <v>60.60941391099999</v>
      </c>
      <c r="W8" s="81">
        <v>70.668293218000002</v>
      </c>
    </row>
    <row r="9" spans="1:23" x14ac:dyDescent="0.3">
      <c r="B9" s="19" t="s">
        <v>3</v>
      </c>
      <c r="C9" s="43">
        <v>156.12695490699994</v>
      </c>
      <c r="D9" s="102">
        <v>177.21796237999985</v>
      </c>
      <c r="E9" s="102">
        <v>188.02218822800006</v>
      </c>
      <c r="F9" s="102">
        <v>210.5540277289999</v>
      </c>
      <c r="G9" s="102">
        <v>218.381029369</v>
      </c>
      <c r="H9" s="102">
        <v>244.41702489799997</v>
      </c>
      <c r="I9" s="102">
        <v>260.71695492599997</v>
      </c>
      <c r="J9" s="98">
        <v>283.40306118100011</v>
      </c>
      <c r="K9" s="98">
        <v>304.39358601800018</v>
      </c>
      <c r="L9" s="98">
        <v>327.41596002499966</v>
      </c>
      <c r="M9" s="98">
        <v>361.31064874499998</v>
      </c>
      <c r="N9" s="98">
        <v>369.23830899300015</v>
      </c>
      <c r="O9" s="98">
        <v>389.75783182299995</v>
      </c>
      <c r="P9" s="98">
        <v>408.27051761099983</v>
      </c>
      <c r="Q9" s="98"/>
      <c r="R9" s="43">
        <v>322.79725356700004</v>
      </c>
      <c r="S9" s="43">
        <v>459.80502072400003</v>
      </c>
      <c r="T9" s="43">
        <v>606.23073897199993</v>
      </c>
      <c r="U9" s="82">
        <v>861.37427022399993</v>
      </c>
      <c r="V9" s="82">
        <v>1175.92956215</v>
      </c>
      <c r="W9" s="82">
        <v>1528.577301799</v>
      </c>
    </row>
    <row r="10" spans="1:23" x14ac:dyDescent="0.3">
      <c r="B10" s="11" t="s">
        <v>147</v>
      </c>
      <c r="C10" s="44">
        <v>57.641992857000034</v>
      </c>
      <c r="D10" s="103">
        <v>55.49264406399999</v>
      </c>
      <c r="E10" s="103">
        <v>67.903909264999996</v>
      </c>
      <c r="F10" s="103">
        <v>71.190859177999997</v>
      </c>
      <c r="G10" s="103">
        <v>73.640694420999978</v>
      </c>
      <c r="H10" s="103">
        <v>74.246639338000108</v>
      </c>
      <c r="I10" s="103">
        <v>76.258775528000001</v>
      </c>
      <c r="J10" s="96">
        <v>84.246986204999985</v>
      </c>
      <c r="K10" s="96">
        <v>91.669315384000015</v>
      </c>
      <c r="L10" s="96">
        <v>101.27323788799998</v>
      </c>
      <c r="M10" s="96">
        <v>106.17521484799998</v>
      </c>
      <c r="N10" s="96">
        <v>109.36383752700009</v>
      </c>
      <c r="O10" s="96">
        <v>113.28750092399994</v>
      </c>
      <c r="P10" s="96">
        <v>114.98503766900006</v>
      </c>
      <c r="Q10" s="96"/>
      <c r="R10" s="44">
        <v>104.57470780100005</v>
      </c>
      <c r="S10" s="44">
        <v>147.41924697100001</v>
      </c>
      <c r="T10" s="44">
        <v>208.67721338600001</v>
      </c>
      <c r="U10" s="81">
        <v>286.98210220200008</v>
      </c>
      <c r="V10" s="81">
        <v>353.44831500499998</v>
      </c>
      <c r="W10" s="81">
        <v>443.81159096800008</v>
      </c>
    </row>
    <row r="11" spans="1:23" x14ac:dyDescent="0.3">
      <c r="B11" s="19" t="s">
        <v>46</v>
      </c>
      <c r="C11" s="43">
        <v>98.484962049999908</v>
      </c>
      <c r="D11" s="102">
        <v>121.72531831599986</v>
      </c>
      <c r="E11" s="102">
        <v>120.11827896300007</v>
      </c>
      <c r="F11" s="102">
        <v>139.36316855099989</v>
      </c>
      <c r="G11" s="102">
        <v>144.74033494800003</v>
      </c>
      <c r="H11" s="102">
        <v>170.17038555999986</v>
      </c>
      <c r="I11" s="102">
        <v>184.45817939799997</v>
      </c>
      <c r="J11" s="98">
        <v>199.15607497600013</v>
      </c>
      <c r="K11" s="98">
        <v>212.72427063400016</v>
      </c>
      <c r="L11" s="98">
        <v>226.14272213699968</v>
      </c>
      <c r="M11" s="98">
        <v>255.13543389699998</v>
      </c>
      <c r="N11" s="98">
        <v>259.87447146600005</v>
      </c>
      <c r="O11" s="98">
        <v>276.47033089900003</v>
      </c>
      <c r="P11" s="98">
        <v>293.28547994199977</v>
      </c>
      <c r="Q11" s="98"/>
      <c r="R11" s="43">
        <v>218.222545766</v>
      </c>
      <c r="S11" s="43">
        <v>312.38577375300002</v>
      </c>
      <c r="T11" s="43">
        <v>397.55352558599992</v>
      </c>
      <c r="U11" s="82">
        <v>574.39216802199985</v>
      </c>
      <c r="V11" s="82">
        <v>822.481247145</v>
      </c>
      <c r="W11" s="135">
        <v>1084.765710831</v>
      </c>
    </row>
    <row r="12" spans="1:23" x14ac:dyDescent="0.3">
      <c r="B12" s="11" t="s">
        <v>187</v>
      </c>
      <c r="C12" s="41">
        <v>45.554901911000002</v>
      </c>
      <c r="D12" s="101">
        <v>48.798039638999953</v>
      </c>
      <c r="E12" s="101">
        <v>55.036510595999999</v>
      </c>
      <c r="F12" s="101">
        <v>56.677238152000001</v>
      </c>
      <c r="G12" s="101">
        <v>59.463733234999992</v>
      </c>
      <c r="H12" s="101">
        <v>64.856132941999988</v>
      </c>
      <c r="I12" s="101">
        <v>69.747783373008161</v>
      </c>
      <c r="J12" s="96">
        <v>74.185716676991831</v>
      </c>
      <c r="K12" s="96">
        <v>79.498699828000127</v>
      </c>
      <c r="L12" s="96">
        <v>83.429763046999824</v>
      </c>
      <c r="M12" s="96">
        <v>89.651718170999985</v>
      </c>
      <c r="N12" s="96">
        <v>92.272185191999995</v>
      </c>
      <c r="O12" s="96">
        <v>103.85347007199996</v>
      </c>
      <c r="P12" s="96">
        <v>105.38243121099991</v>
      </c>
      <c r="Q12" s="96"/>
      <c r="R12" s="47">
        <v>85.373141896999968</v>
      </c>
      <c r="S12" s="47">
        <v>133.47304187100002</v>
      </c>
      <c r="T12" s="47">
        <v>181.53454809799993</v>
      </c>
      <c r="U12" s="91">
        <v>236.03361492499999</v>
      </c>
      <c r="V12" s="91">
        <v>306.86196292499994</v>
      </c>
      <c r="W12" s="91">
        <v>391.15977081099993</v>
      </c>
    </row>
    <row r="13" spans="1:23" x14ac:dyDescent="0.3">
      <c r="B13" s="45" t="s">
        <v>112</v>
      </c>
      <c r="C13" s="46">
        <v>34.199495683000009</v>
      </c>
      <c r="D13" s="104">
        <v>36.242091557999956</v>
      </c>
      <c r="E13" s="104">
        <v>41.434081399999997</v>
      </c>
      <c r="F13" s="104">
        <v>42.983718600000003</v>
      </c>
      <c r="G13" s="104">
        <v>45.738861783000004</v>
      </c>
      <c r="H13" s="104">
        <v>49.272077306999989</v>
      </c>
      <c r="I13" s="104">
        <v>52.902625512705789</v>
      </c>
      <c r="J13" s="96">
        <v>54.561000489294194</v>
      </c>
      <c r="K13" s="96">
        <v>60.045205619000114</v>
      </c>
      <c r="L13" s="96">
        <v>61.575624654999842</v>
      </c>
      <c r="M13" s="96">
        <v>69.374022023999984</v>
      </c>
      <c r="N13" s="96">
        <v>68.676137936999979</v>
      </c>
      <c r="O13" s="96">
        <v>80.305555124999984</v>
      </c>
      <c r="P13" s="96">
        <v>79.433513712999883</v>
      </c>
      <c r="Q13" s="96"/>
      <c r="R13" s="46">
        <v>61.963857552999968</v>
      </c>
      <c r="S13" s="46">
        <v>101.30887736700001</v>
      </c>
      <c r="T13" s="46">
        <v>134.56040604599994</v>
      </c>
      <c r="U13" s="81">
        <v>179.42873908999999</v>
      </c>
      <c r="V13" s="81">
        <v>229.08445627599994</v>
      </c>
      <c r="W13" s="81">
        <v>297.78921371299987</v>
      </c>
    </row>
    <row r="14" spans="1:23" x14ac:dyDescent="0.3">
      <c r="B14" s="45" t="s">
        <v>113</v>
      </c>
      <c r="C14" s="46">
        <v>11.355406227999996</v>
      </c>
      <c r="D14" s="104">
        <v>12.555948080999997</v>
      </c>
      <c r="E14" s="104">
        <v>13.602429196000001</v>
      </c>
      <c r="F14" s="104">
        <v>13.693519552</v>
      </c>
      <c r="G14" s="104">
        <v>13.724871451999988</v>
      </c>
      <c r="H14" s="104">
        <v>15.584055635000006</v>
      </c>
      <c r="I14" s="104">
        <v>16.845157860302365</v>
      </c>
      <c r="J14" s="96">
        <v>19.624716187697629</v>
      </c>
      <c r="K14" s="96">
        <v>19.453494209000006</v>
      </c>
      <c r="L14" s="96">
        <v>21.854138391999989</v>
      </c>
      <c r="M14" s="96">
        <v>20.277696147</v>
      </c>
      <c r="N14" s="96">
        <v>23.596047255000009</v>
      </c>
      <c r="O14" s="96">
        <v>23.547914946999988</v>
      </c>
      <c r="P14" s="96">
        <v>25.948917498000029</v>
      </c>
      <c r="Q14" s="96"/>
      <c r="R14" s="46">
        <v>23.409284343999996</v>
      </c>
      <c r="S14" s="46">
        <v>32.164164503999999</v>
      </c>
      <c r="T14" s="46">
        <v>46.974142051999991</v>
      </c>
      <c r="U14" s="81">
        <v>56.604875834999994</v>
      </c>
      <c r="V14" s="81">
        <v>77.777506648999989</v>
      </c>
      <c r="W14" s="81">
        <v>93.37055709800002</v>
      </c>
    </row>
    <row r="15" spans="1:23" x14ac:dyDescent="0.3">
      <c r="B15" s="19" t="s">
        <v>47</v>
      </c>
      <c r="C15" s="43">
        <v>52.930060138999906</v>
      </c>
      <c r="D15" s="102">
        <v>72.927278676999904</v>
      </c>
      <c r="E15" s="102">
        <v>65.081768367000066</v>
      </c>
      <c r="F15" s="102">
        <v>82.685930398999886</v>
      </c>
      <c r="G15" s="102">
        <v>85.276601713000034</v>
      </c>
      <c r="H15" s="102">
        <v>105.31425261799987</v>
      </c>
      <c r="I15" s="102">
        <v>114.71039602499181</v>
      </c>
      <c r="J15" s="98">
        <v>124.9703582990083</v>
      </c>
      <c r="K15" s="98">
        <v>133.22557080600004</v>
      </c>
      <c r="L15" s="98">
        <v>142.71295908999986</v>
      </c>
      <c r="M15" s="98">
        <v>165.48371572600001</v>
      </c>
      <c r="N15" s="98">
        <v>167.60228627400005</v>
      </c>
      <c r="O15" s="98">
        <v>172.61686082700007</v>
      </c>
      <c r="P15" s="98">
        <v>187.90304873099984</v>
      </c>
      <c r="Q15" s="98"/>
      <c r="R15" s="43">
        <v>132.84940386900001</v>
      </c>
      <c r="S15" s="43">
        <v>178.912731882</v>
      </c>
      <c r="T15" s="43">
        <v>216.01897748799999</v>
      </c>
      <c r="U15" s="82">
        <v>338.35855309699986</v>
      </c>
      <c r="V15" s="82">
        <v>515.61928422000005</v>
      </c>
      <c r="W15" s="82">
        <v>693.60594002000005</v>
      </c>
    </row>
    <row r="16" spans="1:23" x14ac:dyDescent="0.3">
      <c r="B16" s="11" t="s">
        <v>48</v>
      </c>
      <c r="C16" s="41">
        <v>0.40411490599999844</v>
      </c>
      <c r="D16" s="101">
        <v>4.6760606740000004</v>
      </c>
      <c r="E16" s="101">
        <v>4.0986846789999989</v>
      </c>
      <c r="F16" s="101">
        <v>5.3112153210000015</v>
      </c>
      <c r="G16" s="101">
        <v>4.1174735929999997</v>
      </c>
      <c r="H16" s="101">
        <v>5.6484948370000012</v>
      </c>
      <c r="I16" s="101">
        <v>6.642728537</v>
      </c>
      <c r="J16" s="96">
        <v>7.815758366999999</v>
      </c>
      <c r="K16" s="96">
        <v>8.8580804329419021</v>
      </c>
      <c r="L16" s="96">
        <v>3.1137189020580962</v>
      </c>
      <c r="M16" s="96">
        <v>10.243739640999999</v>
      </c>
      <c r="N16" s="96">
        <v>9.5274384360000024</v>
      </c>
      <c r="O16" s="96">
        <v>12.671456542000001</v>
      </c>
      <c r="P16" s="96">
        <v>7.877197050999996</v>
      </c>
      <c r="Q16" s="96"/>
      <c r="R16" s="41">
        <v>19.893568827999999</v>
      </c>
      <c r="S16" s="41">
        <v>12.011646419000002</v>
      </c>
      <c r="T16" s="41">
        <v>14.067660051999999</v>
      </c>
      <c r="U16" s="81">
        <v>19.175868430000001</v>
      </c>
      <c r="V16" s="81">
        <v>26.430286238999997</v>
      </c>
      <c r="W16" s="81">
        <v>40.319797050999995</v>
      </c>
    </row>
    <row r="17" spans="2:28" x14ac:dyDescent="0.3">
      <c r="B17" s="19" t="s">
        <v>188</v>
      </c>
      <c r="C17" s="43">
        <v>52.525945232999909</v>
      </c>
      <c r="D17" s="102">
        <v>68.251218002999906</v>
      </c>
      <c r="E17" s="102">
        <v>60.983083688000065</v>
      </c>
      <c r="F17" s="102">
        <v>77.37471507799988</v>
      </c>
      <c r="G17" s="102">
        <v>81.159128120000034</v>
      </c>
      <c r="H17" s="102">
        <v>99.665757780999868</v>
      </c>
      <c r="I17" s="102">
        <v>108.06766748799181</v>
      </c>
      <c r="J17" s="98">
        <v>117.1545999320083</v>
      </c>
      <c r="K17" s="98">
        <v>124.36749037305813</v>
      </c>
      <c r="L17" s="98">
        <v>139.59924018794175</v>
      </c>
      <c r="M17" s="98">
        <v>155.23997608500002</v>
      </c>
      <c r="N17" s="98">
        <v>158.07484783800004</v>
      </c>
      <c r="O17" s="98">
        <v>159.94540428500005</v>
      </c>
      <c r="P17" s="98">
        <v>180.02585167999985</v>
      </c>
      <c r="Q17" s="98"/>
      <c r="R17" s="43">
        <v>112.95583504100001</v>
      </c>
      <c r="S17" s="43">
        <v>166.90108546300002</v>
      </c>
      <c r="T17" s="43">
        <v>201.95131743599998</v>
      </c>
      <c r="U17" s="82">
        <v>319.18268466699988</v>
      </c>
      <c r="V17" s="82">
        <v>489.18899798099994</v>
      </c>
      <c r="W17" s="82">
        <v>653.28614296900003</v>
      </c>
    </row>
    <row r="18" spans="2:28" x14ac:dyDescent="0.3">
      <c r="B18" s="11" t="s">
        <v>49</v>
      </c>
      <c r="C18" s="41">
        <v>12.270713264002996</v>
      </c>
      <c r="D18" s="101">
        <v>15.185842528133008</v>
      </c>
      <c r="E18" s="101">
        <v>13.849028988926399</v>
      </c>
      <c r="F18" s="101">
        <v>17.1542710110736</v>
      </c>
      <c r="G18" s="101">
        <v>18.844912991009995</v>
      </c>
      <c r="H18" s="101">
        <v>21.737044872410472</v>
      </c>
      <c r="I18" s="101">
        <v>24.537953056182133</v>
      </c>
      <c r="J18" s="96">
        <v>27.079931350877622</v>
      </c>
      <c r="K18" s="96">
        <v>28.228473455108961</v>
      </c>
      <c r="L18" s="96">
        <v>31.469488850151265</v>
      </c>
      <c r="M18" s="96">
        <v>35.791140643894948</v>
      </c>
      <c r="N18" s="96">
        <v>36.030617824928029</v>
      </c>
      <c r="O18" s="96">
        <v>35.879576059039081</v>
      </c>
      <c r="P18" s="96">
        <v>42.438132521675513</v>
      </c>
      <c r="Q18" s="96"/>
      <c r="R18" s="41">
        <v>25.568307187919999</v>
      </c>
      <c r="S18" s="41">
        <v>38.454025615999996</v>
      </c>
      <c r="T18" s="41">
        <v>46.610165894888006</v>
      </c>
      <c r="U18" s="81">
        <v>71.585257863420466</v>
      </c>
      <c r="V18" s="81">
        <v>111.31584671231998</v>
      </c>
      <c r="W18" s="81">
        <v>150.1394325216755</v>
      </c>
    </row>
    <row r="19" spans="2:28" x14ac:dyDescent="0.3">
      <c r="B19" s="19" t="s">
        <v>189</v>
      </c>
      <c r="C19" s="43">
        <v>40.25523196899691</v>
      </c>
      <c r="D19" s="102">
        <v>53.065375474866897</v>
      </c>
      <c r="E19" s="102">
        <v>47.134054699073666</v>
      </c>
      <c r="F19" s="102">
        <v>60.220444066926277</v>
      </c>
      <c r="G19" s="102">
        <v>62.314215128990043</v>
      </c>
      <c r="H19" s="102">
        <v>77.928712908589404</v>
      </c>
      <c r="I19" s="102">
        <v>83.52971443180968</v>
      </c>
      <c r="J19" s="98">
        <v>90.07466858113068</v>
      </c>
      <c r="K19" s="98">
        <v>96.139016917949164</v>
      </c>
      <c r="L19" s="143">
        <v>108.12975133779048</v>
      </c>
      <c r="M19" s="143">
        <v>119.44883544110508</v>
      </c>
      <c r="N19" s="143">
        <v>122.04423001307201</v>
      </c>
      <c r="O19" s="143">
        <v>124.06582822596097</v>
      </c>
      <c r="P19" s="98">
        <v>137.58771915832432</v>
      </c>
      <c r="Q19" s="130"/>
      <c r="R19" s="144">
        <v>87.387527853080016</v>
      </c>
      <c r="S19" s="144">
        <v>128.44705984700002</v>
      </c>
      <c r="T19" s="144">
        <v>155.34115154111197</v>
      </c>
      <c r="U19" s="135">
        <v>247.59742680357942</v>
      </c>
      <c r="V19" s="135">
        <v>377.87315126867998</v>
      </c>
      <c r="W19" s="135">
        <v>503.14671044732455</v>
      </c>
      <c r="X19" s="5"/>
      <c r="Y19" s="61"/>
      <c r="AA19" s="61"/>
      <c r="AB19" s="61"/>
    </row>
    <row r="20" spans="2:28" x14ac:dyDescent="0.3">
      <c r="B20" s="11" t="s">
        <v>50</v>
      </c>
      <c r="C20" s="41">
        <v>4.55</v>
      </c>
      <c r="D20" s="41">
        <v>6.07</v>
      </c>
      <c r="E20" s="41">
        <v>5.38</v>
      </c>
      <c r="F20" s="41">
        <v>6.73</v>
      </c>
      <c r="G20" s="41">
        <v>6.75</v>
      </c>
      <c r="H20" s="41">
        <v>7.28</v>
      </c>
      <c r="I20" s="41">
        <v>7.8</v>
      </c>
      <c r="J20" s="41">
        <v>8.4</v>
      </c>
      <c r="K20" s="41">
        <v>8.94</v>
      </c>
      <c r="L20" s="41">
        <v>10.029029096319894</v>
      </c>
      <c r="M20" s="96">
        <v>11.067820919765008</v>
      </c>
      <c r="N20" s="114">
        <v>11.29</v>
      </c>
      <c r="O20" s="114">
        <v>11.44</v>
      </c>
      <c r="P20" s="114">
        <v>12.66</v>
      </c>
      <c r="Q20" s="118"/>
      <c r="R20" s="41">
        <v>10.19</v>
      </c>
      <c r="S20" s="41">
        <v>14.8</v>
      </c>
      <c r="T20" s="41">
        <v>17.72</v>
      </c>
      <c r="U20" s="37">
        <v>26.32</v>
      </c>
      <c r="V20" s="37">
        <v>35.180792620961959</v>
      </c>
      <c r="W20" s="37">
        <v>46.46</v>
      </c>
      <c r="X20" s="61"/>
    </row>
    <row r="21" spans="2:28" x14ac:dyDescent="0.3">
      <c r="B21" s="11" t="s">
        <v>51</v>
      </c>
      <c r="C21" s="41">
        <v>4.47</v>
      </c>
      <c r="D21" s="41">
        <v>5.97</v>
      </c>
      <c r="E21" s="41">
        <v>5.3</v>
      </c>
      <c r="F21" s="41">
        <v>6.66</v>
      </c>
      <c r="G21" s="41">
        <v>6.35</v>
      </c>
      <c r="H21" s="41">
        <v>7</v>
      </c>
      <c r="I21" s="41">
        <v>7.5</v>
      </c>
      <c r="J21" s="41">
        <v>8.09</v>
      </c>
      <c r="K21" s="41">
        <v>8.64</v>
      </c>
      <c r="L21" s="41">
        <v>9.6736146425021801</v>
      </c>
      <c r="M21" s="96">
        <v>10.675950135462367</v>
      </c>
      <c r="N21" s="115">
        <v>10.92</v>
      </c>
      <c r="O21" s="115">
        <v>11.02</v>
      </c>
      <c r="P21" s="115">
        <v>12.31</v>
      </c>
      <c r="Q21" s="106"/>
      <c r="R21" s="41">
        <v>9.93</v>
      </c>
      <c r="S21" s="41">
        <v>14.63</v>
      </c>
      <c r="T21" s="41">
        <v>17.43</v>
      </c>
      <c r="U21" s="37">
        <v>25.18</v>
      </c>
      <c r="V21" s="37">
        <v>33.929469097141777</v>
      </c>
      <c r="W21" s="37">
        <v>44.96</v>
      </c>
    </row>
    <row r="22" spans="2:28" x14ac:dyDescent="0.3">
      <c r="B22" s="1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96"/>
      <c r="N22" s="115"/>
      <c r="O22" s="115"/>
      <c r="P22" s="115"/>
      <c r="Q22" s="106"/>
      <c r="R22" s="120"/>
      <c r="S22" s="120"/>
      <c r="T22" s="120"/>
      <c r="U22" s="121"/>
      <c r="V22" s="121"/>
      <c r="W22" s="121"/>
    </row>
    <row r="23" spans="2:28" x14ac:dyDescent="0.3">
      <c r="B23" s="119"/>
      <c r="M23" s="5"/>
      <c r="O23" s="61"/>
    </row>
    <row r="24" spans="2:28" x14ac:dyDescent="0.3">
      <c r="M24" s="5"/>
      <c r="O24" s="61"/>
    </row>
  </sheetData>
  <hyperlinks>
    <hyperlink ref="A1" location="Index!A1" display="Index" xr:uid="{D6C4CD43-2927-43B7-B7A8-0AA8B8E10479}"/>
  </hyperlink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B370C-58E9-4395-8CBE-5FD5CBA00BC3}">
  <dimension ref="A1:Z30"/>
  <sheetViews>
    <sheetView zoomScale="90" zoomScaleNormal="90" workbookViewId="0"/>
  </sheetViews>
  <sheetFormatPr defaultRowHeight="14.4" x14ac:dyDescent="0.3"/>
  <cols>
    <col min="1" max="1" width="5.6640625" bestFit="1" customWidth="1"/>
    <col min="2" max="2" width="46.109375" bestFit="1" customWidth="1"/>
    <col min="3" max="8" width="9" bestFit="1" customWidth="1"/>
    <col min="9" max="9" width="9.44140625" customWidth="1"/>
    <col min="10" max="14" width="9.44140625" bestFit="1" customWidth="1"/>
    <col min="15" max="16" width="10.109375" bestFit="1" customWidth="1"/>
    <col min="17" max="17" width="8.77734375" customWidth="1"/>
    <col min="18" max="20" width="9" bestFit="1" customWidth="1"/>
    <col min="21" max="22" width="8.88671875" bestFit="1" customWidth="1"/>
    <col min="23" max="24" width="10.109375" bestFit="1" customWidth="1"/>
    <col min="25" max="25" width="10" bestFit="1" customWidth="1"/>
  </cols>
  <sheetData>
    <row r="1" spans="1:25" x14ac:dyDescent="0.3">
      <c r="A1" s="59" t="s">
        <v>125</v>
      </c>
      <c r="G1" s="78"/>
      <c r="M1" s="78"/>
      <c r="P1" s="61"/>
      <c r="Q1" s="61"/>
    </row>
    <row r="2" spans="1:25" x14ac:dyDescent="0.3"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R2" s="78"/>
      <c r="S2" s="78"/>
      <c r="T2" s="78"/>
      <c r="U2" s="78"/>
      <c r="V2" s="78"/>
      <c r="W2" s="78"/>
    </row>
    <row r="3" spans="1:25" x14ac:dyDescent="0.3">
      <c r="B3" s="3" t="s">
        <v>37</v>
      </c>
      <c r="C3" s="2" t="s">
        <v>114</v>
      </c>
      <c r="D3" s="16" t="s">
        <v>115</v>
      </c>
      <c r="E3" s="16" t="s">
        <v>116</v>
      </c>
      <c r="F3" s="16" t="s">
        <v>117</v>
      </c>
      <c r="G3" s="16" t="s">
        <v>118</v>
      </c>
      <c r="H3" s="16" t="s">
        <v>150</v>
      </c>
      <c r="I3" s="16" t="s">
        <v>156</v>
      </c>
      <c r="J3" s="16" t="s">
        <v>161</v>
      </c>
      <c r="K3" s="16" t="s">
        <v>163</v>
      </c>
      <c r="L3" s="16" t="s">
        <v>167</v>
      </c>
      <c r="M3" s="16" t="s">
        <v>170</v>
      </c>
      <c r="N3" s="16" t="s">
        <v>176</v>
      </c>
      <c r="O3" s="16" t="s">
        <v>178</v>
      </c>
      <c r="P3" s="16" t="s">
        <v>186</v>
      </c>
      <c r="R3" s="16" t="s">
        <v>0</v>
      </c>
      <c r="S3" s="16" t="s">
        <v>1</v>
      </c>
      <c r="T3" s="16" t="s">
        <v>2</v>
      </c>
      <c r="U3" s="16" t="s">
        <v>149</v>
      </c>
      <c r="V3" s="16" t="s">
        <v>166</v>
      </c>
      <c r="W3" s="16" t="s">
        <v>184</v>
      </c>
    </row>
    <row r="4" spans="1:25" x14ac:dyDescent="0.3">
      <c r="B4" s="21" t="s">
        <v>52</v>
      </c>
    </row>
    <row r="5" spans="1:25" x14ac:dyDescent="0.3">
      <c r="B5" s="11" t="s">
        <v>53</v>
      </c>
      <c r="C5" s="48">
        <v>43.764651999999998</v>
      </c>
      <c r="D5" s="48">
        <v>43.764651999999998</v>
      </c>
      <c r="E5" s="48">
        <v>43.828262000000002</v>
      </c>
      <c r="F5" s="48">
        <v>45.023000000000003</v>
      </c>
      <c r="G5" s="48">
        <v>53.525568</v>
      </c>
      <c r="H5" s="48">
        <v>53.525568</v>
      </c>
      <c r="I5" s="48">
        <v>53.608397000000004</v>
      </c>
      <c r="J5" s="48">
        <v>53.701404499999995</v>
      </c>
      <c r="K5" s="48">
        <v>53.860794500000004</v>
      </c>
      <c r="L5" s="48">
        <v>53.947643500000005</v>
      </c>
      <c r="M5" s="48">
        <v>53.967209499999996</v>
      </c>
      <c r="N5" s="48">
        <v>54.178410999999997</v>
      </c>
      <c r="O5" s="48">
        <v>54.310272999999995</v>
      </c>
      <c r="P5" s="37">
        <v>54.379224499999999</v>
      </c>
      <c r="Q5" s="37"/>
      <c r="R5" s="48">
        <v>42.978405000000002</v>
      </c>
      <c r="S5" s="48">
        <v>43.706654999999998</v>
      </c>
      <c r="T5" s="48">
        <v>43.764651999999998</v>
      </c>
      <c r="U5" s="37">
        <v>53.525568</v>
      </c>
      <c r="V5" s="48">
        <v>53.947643500000005</v>
      </c>
      <c r="W5" s="37">
        <v>54.379224499999999</v>
      </c>
      <c r="X5" s="4"/>
      <c r="Y5" s="5"/>
    </row>
    <row r="6" spans="1:25" x14ac:dyDescent="0.3">
      <c r="B6" s="11" t="s">
        <v>54</v>
      </c>
      <c r="C6" s="48">
        <v>1140.7470858797451</v>
      </c>
      <c r="D6" s="48">
        <v>1196.7628840370685</v>
      </c>
      <c r="E6" s="48">
        <v>1243.358571328524</v>
      </c>
      <c r="F6" s="48">
        <v>1329.9430118860689</v>
      </c>
      <c r="G6" s="48">
        <v>2155.3158822972237</v>
      </c>
      <c r="H6" s="48">
        <v>2245.1400801472819</v>
      </c>
      <c r="I6" s="48">
        <v>2333.2931656009637</v>
      </c>
      <c r="J6" s="48">
        <v>2434.8849992052483</v>
      </c>
      <c r="K6" s="48">
        <v>2540.8419417474479</v>
      </c>
      <c r="L6" s="48">
        <v>2654.7875233926684</v>
      </c>
      <c r="M6" s="48">
        <v>2782.4624063895649</v>
      </c>
      <c r="N6" s="48">
        <v>2861.0918457984144</v>
      </c>
      <c r="O6" s="48">
        <v>2993.6252256966382</v>
      </c>
      <c r="P6" s="51">
        <v>3143.7453894472087</v>
      </c>
      <c r="Q6" s="75"/>
      <c r="R6" s="48">
        <v>894.29101455082889</v>
      </c>
      <c r="S6" s="48">
        <v>1032.4195352138288</v>
      </c>
      <c r="T6" s="48">
        <v>1196.7628840370685</v>
      </c>
      <c r="U6" s="37">
        <v>2245.1400801472819</v>
      </c>
      <c r="V6" s="48">
        <v>2654.7875233926684</v>
      </c>
      <c r="W6" s="51">
        <v>3143.7453894472087</v>
      </c>
      <c r="Y6" s="61"/>
    </row>
    <row r="7" spans="1:25" x14ac:dyDescent="0.3">
      <c r="B7" s="11" t="s">
        <v>55</v>
      </c>
      <c r="C7" s="48">
        <v>2669.7366896939998</v>
      </c>
      <c r="D7" s="48">
        <v>2988.869020095</v>
      </c>
      <c r="E7" s="48">
        <v>3319.5544148260001</v>
      </c>
      <c r="F7" s="48">
        <v>3288.4814340739995</v>
      </c>
      <c r="G7" s="48">
        <v>3512.7060748019999</v>
      </c>
      <c r="H7" s="48">
        <v>3415.0987406270001</v>
      </c>
      <c r="I7" s="48">
        <v>3690.2480172042888</v>
      </c>
      <c r="J7" s="48">
        <v>4010.8555728589999</v>
      </c>
      <c r="K7" s="48">
        <v>4549.7678566249997</v>
      </c>
      <c r="L7" s="48">
        <v>4969.0570552999998</v>
      </c>
      <c r="M7" s="48">
        <v>5215.2103557420005</v>
      </c>
      <c r="N7" s="48">
        <v>5492.2368278995782</v>
      </c>
      <c r="O7" s="48">
        <v>5644.0791527520005</v>
      </c>
      <c r="P7" s="37">
        <v>6246.0368835549998</v>
      </c>
      <c r="Q7" s="37"/>
      <c r="R7" s="48">
        <v>1491.290372659</v>
      </c>
      <c r="S7" s="48">
        <v>2070.0097025759997</v>
      </c>
      <c r="T7" s="48">
        <v>2988.869020095</v>
      </c>
      <c r="U7" s="37">
        <v>3415.0987406270001</v>
      </c>
      <c r="V7" s="48">
        <v>4969.0570552999998</v>
      </c>
      <c r="W7" s="37">
        <v>6246.0368835549998</v>
      </c>
      <c r="Y7" s="61"/>
    </row>
    <row r="8" spans="1:25" x14ac:dyDescent="0.3">
      <c r="B8" s="11" t="s">
        <v>56</v>
      </c>
      <c r="C8" s="48">
        <v>132.84084486700067</v>
      </c>
      <c r="D8" s="48">
        <v>66.193632283760962</v>
      </c>
      <c r="E8" s="48">
        <v>88.137103529968499</v>
      </c>
      <c r="F8" s="48">
        <v>95.231413720999626</v>
      </c>
      <c r="G8" s="48">
        <v>86.711590318393519</v>
      </c>
      <c r="H8" s="48">
        <v>80.418086696648515</v>
      </c>
      <c r="I8" s="48">
        <v>89.388231894999535</v>
      </c>
      <c r="J8" s="48">
        <v>100.63760738900055</v>
      </c>
      <c r="K8" s="48">
        <v>122.79386217038245</v>
      </c>
      <c r="L8" s="48">
        <v>69.707721642000251</v>
      </c>
      <c r="M8" s="48">
        <v>134.95794081739314</v>
      </c>
      <c r="N8" s="48">
        <v>172.82605346251239</v>
      </c>
      <c r="O8" s="48">
        <v>215.42795195685267</v>
      </c>
      <c r="P8" s="37">
        <v>170.81399999999999</v>
      </c>
      <c r="Q8" s="37"/>
      <c r="R8" s="48">
        <v>34.07996683000033</v>
      </c>
      <c r="S8" s="48">
        <v>75.084884416999557</v>
      </c>
      <c r="T8" s="48">
        <v>66.194632283761166</v>
      </c>
      <c r="U8" s="37">
        <v>80.418086696648515</v>
      </c>
      <c r="V8" s="48">
        <v>69.707721642000251</v>
      </c>
      <c r="W8" s="37">
        <v>170.81399999999999</v>
      </c>
      <c r="Y8" s="61"/>
    </row>
    <row r="9" spans="1:25" x14ac:dyDescent="0.3">
      <c r="B9" s="19" t="s">
        <v>27</v>
      </c>
      <c r="C9" s="49">
        <v>3987.0892724407458</v>
      </c>
      <c r="D9" s="49">
        <v>4295.5901884158293</v>
      </c>
      <c r="E9" s="49">
        <v>4694.8783516844924</v>
      </c>
      <c r="F9" s="49">
        <v>4758.6788596810675</v>
      </c>
      <c r="G9" s="49">
        <v>5808.2591154176171</v>
      </c>
      <c r="H9" s="49">
        <v>5794.1824754709305</v>
      </c>
      <c r="I9" s="49">
        <v>6166.5378117002529</v>
      </c>
      <c r="J9" s="49">
        <v>6600.0795839532493</v>
      </c>
      <c r="K9" s="49">
        <v>7267.2644550428295</v>
      </c>
      <c r="L9" s="49">
        <v>7747.4999438346686</v>
      </c>
      <c r="M9" s="49">
        <v>8186.5979124489586</v>
      </c>
      <c r="N9" s="49">
        <v>8580.3331381605058</v>
      </c>
      <c r="O9" s="49">
        <v>8907.4426034054923</v>
      </c>
      <c r="P9" s="77">
        <v>9614.9760000000006</v>
      </c>
      <c r="Q9" s="37"/>
      <c r="R9" s="49">
        <v>2462.6397590398292</v>
      </c>
      <c r="S9" s="49">
        <v>3221.2207772068277</v>
      </c>
      <c r="T9" s="49">
        <v>4295.5911884158295</v>
      </c>
      <c r="U9" s="77">
        <v>5794.1824754709305</v>
      </c>
      <c r="V9" s="49">
        <v>7747.4999438346686</v>
      </c>
      <c r="W9" s="77">
        <v>9614.9760000000006</v>
      </c>
    </row>
    <row r="10" spans="1:25" x14ac:dyDescent="0.3">
      <c r="B10" s="11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37"/>
      <c r="Q10" s="37"/>
      <c r="R10" s="86"/>
      <c r="S10" s="86"/>
      <c r="T10" s="86"/>
      <c r="U10" s="86"/>
      <c r="V10" s="48"/>
    </row>
    <row r="11" spans="1:25" x14ac:dyDescent="0.3">
      <c r="B11" s="21" t="s">
        <v>57</v>
      </c>
      <c r="C11" s="50"/>
      <c r="D11" s="50"/>
      <c r="E11" s="50"/>
      <c r="F11" s="50"/>
      <c r="G11" s="50"/>
      <c r="H11" s="50"/>
      <c r="I11" s="50"/>
      <c r="J11" s="49"/>
      <c r="K11" s="50"/>
      <c r="L11" s="50"/>
      <c r="M11" s="50"/>
      <c r="N11" s="50"/>
      <c r="O11" s="50"/>
      <c r="P11" s="37"/>
      <c r="Q11" s="37"/>
      <c r="R11" s="50"/>
      <c r="S11" s="50"/>
      <c r="T11" s="50"/>
      <c r="U11" s="37"/>
      <c r="V11" s="50"/>
    </row>
    <row r="12" spans="1:25" x14ac:dyDescent="0.3">
      <c r="B12" s="11" t="s">
        <v>58</v>
      </c>
      <c r="C12" s="48">
        <v>3368.4084601189988</v>
      </c>
      <c r="D12" s="48">
        <v>3609.1441082910005</v>
      </c>
      <c r="E12" s="48">
        <v>3932.5074387889995</v>
      </c>
      <c r="F12" s="48">
        <v>4266.0722251360003</v>
      </c>
      <c r="G12" s="48">
        <v>4621.9586739219994</v>
      </c>
      <c r="H12" s="48">
        <v>5062.395701349099</v>
      </c>
      <c r="I12" s="48">
        <v>5405.3271554840003</v>
      </c>
      <c r="J12" s="48">
        <v>5856.9286111700003</v>
      </c>
      <c r="K12" s="48">
        <v>6350.3258165361613</v>
      </c>
      <c r="L12" s="48">
        <v>6859.4854833020017</v>
      </c>
      <c r="M12" s="48">
        <v>7208.4846642559987</v>
      </c>
      <c r="N12" s="48">
        <v>7633.9894378749996</v>
      </c>
      <c r="O12" s="48">
        <v>8034.2058029979999</v>
      </c>
      <c r="P12" s="37">
        <v>8568.548171831997</v>
      </c>
      <c r="Q12" s="37"/>
      <c r="R12" s="48">
        <v>1981.1697055968179</v>
      </c>
      <c r="S12" s="48">
        <v>2622.5245348659996</v>
      </c>
      <c r="T12" s="48">
        <v>3609.1441082910005</v>
      </c>
      <c r="U12" s="37">
        <v>5062.395701349099</v>
      </c>
      <c r="V12" s="48">
        <v>6859.4854833020017</v>
      </c>
      <c r="W12" s="37">
        <v>8568.548171831997</v>
      </c>
    </row>
    <row r="13" spans="1:25" x14ac:dyDescent="0.3">
      <c r="B13" s="11" t="s">
        <v>29</v>
      </c>
      <c r="C13" s="48">
        <v>284.184648541</v>
      </c>
      <c r="D13" s="48">
        <v>46.927732698</v>
      </c>
      <c r="E13" s="48">
        <v>336.97691963400001</v>
      </c>
      <c r="F13" s="48">
        <v>99.600168339000007</v>
      </c>
      <c r="G13" s="48">
        <v>206.97044485999999</v>
      </c>
      <c r="H13" s="48">
        <v>157.79698699400001</v>
      </c>
      <c r="I13" s="48">
        <v>353.61023023399997</v>
      </c>
      <c r="J13" s="48">
        <v>323.07452884600002</v>
      </c>
      <c r="K13" s="48">
        <v>361.71694372500002</v>
      </c>
      <c r="L13" s="48">
        <v>315.27241374300002</v>
      </c>
      <c r="M13" s="48">
        <v>486.74040538700001</v>
      </c>
      <c r="N13" s="48">
        <v>467.68902865399997</v>
      </c>
      <c r="O13" s="48">
        <v>320.84399960299999</v>
      </c>
      <c r="P13" s="37">
        <v>395.21456597699995</v>
      </c>
      <c r="Q13" s="37"/>
      <c r="R13" s="48">
        <v>0</v>
      </c>
      <c r="S13" s="48">
        <v>175.32003112400002</v>
      </c>
      <c r="T13" s="48">
        <v>46.927732698</v>
      </c>
      <c r="U13" s="37">
        <v>157.79698699400001</v>
      </c>
      <c r="V13" s="48">
        <v>315.27241374300002</v>
      </c>
      <c r="W13" s="37">
        <v>395.21456597699995</v>
      </c>
    </row>
    <row r="14" spans="1:25" x14ac:dyDescent="0.3">
      <c r="B14" s="11" t="s">
        <v>59</v>
      </c>
      <c r="C14" s="48">
        <v>23.869995333999999</v>
      </c>
      <c r="D14" s="48">
        <v>24.318527129517516</v>
      </c>
      <c r="E14" s="48">
        <v>22.802524656999999</v>
      </c>
      <c r="F14" s="48">
        <v>25.281084965517522</v>
      </c>
      <c r="G14" s="48">
        <v>28.889616449000002</v>
      </c>
      <c r="H14" s="48">
        <v>29.812891835000002</v>
      </c>
      <c r="I14" s="48">
        <v>28.613940738985907</v>
      </c>
      <c r="J14" s="48">
        <v>30.037560814999996</v>
      </c>
      <c r="K14" s="48">
        <v>30.262607878000004</v>
      </c>
      <c r="L14" s="48">
        <v>29.362380435000006</v>
      </c>
      <c r="M14" s="48">
        <v>27.923107017000003</v>
      </c>
      <c r="N14" s="48">
        <v>30.965893198</v>
      </c>
      <c r="O14" s="48">
        <v>29.626018386999998</v>
      </c>
      <c r="P14" s="37">
        <v>29.177069551999999</v>
      </c>
      <c r="Q14" s="37"/>
      <c r="R14" s="48">
        <v>15.108599050000008</v>
      </c>
      <c r="S14" s="48">
        <v>17.038402250000004</v>
      </c>
      <c r="T14" s="48">
        <v>24.318527129517516</v>
      </c>
      <c r="U14" s="37">
        <v>29.812891835000002</v>
      </c>
      <c r="V14" s="48">
        <v>29.362380435000006</v>
      </c>
      <c r="W14" s="37">
        <v>29.177069551999999</v>
      </c>
    </row>
    <row r="15" spans="1:25" x14ac:dyDescent="0.3">
      <c r="B15" s="11" t="s">
        <v>60</v>
      </c>
      <c r="C15" s="48">
        <v>200.38320445999997</v>
      </c>
      <c r="D15" s="48">
        <v>507.27787002700001</v>
      </c>
      <c r="E15" s="48">
        <v>275.66285268399997</v>
      </c>
      <c r="F15" s="48">
        <v>210.12542905899997</v>
      </c>
      <c r="G15" s="48">
        <v>777.89294764499994</v>
      </c>
      <c r="H15" s="48">
        <v>377.70461497300005</v>
      </c>
      <c r="I15" s="48">
        <v>207.73158135100002</v>
      </c>
      <c r="J15" s="48">
        <v>197.38207328500002</v>
      </c>
      <c r="K15" s="48">
        <v>315.78542776300003</v>
      </c>
      <c r="L15" s="48">
        <v>343.38642480399989</v>
      </c>
      <c r="M15" s="48">
        <v>240.23580602299998</v>
      </c>
      <c r="N15" s="48">
        <v>194.30784074699994</v>
      </c>
      <c r="O15" s="48">
        <v>244.79699220399993</v>
      </c>
      <c r="P15" s="37">
        <v>304.89499999999998</v>
      </c>
      <c r="Q15" s="37"/>
      <c r="R15" s="48">
        <v>413.67672788900001</v>
      </c>
      <c r="S15" s="48">
        <v>330.29359566099998</v>
      </c>
      <c r="T15" s="48">
        <v>507.27787002699995</v>
      </c>
      <c r="U15" s="37">
        <v>377.70461497300005</v>
      </c>
      <c r="V15" s="48">
        <v>343.38642480399989</v>
      </c>
      <c r="W15" s="37">
        <v>304.89499999999998</v>
      </c>
    </row>
    <row r="16" spans="1:25" x14ac:dyDescent="0.3">
      <c r="B16" s="11" t="s">
        <v>61</v>
      </c>
      <c r="C16" s="48">
        <v>110.24311026199985</v>
      </c>
      <c r="D16" s="48">
        <v>107.92242809011441</v>
      </c>
      <c r="E16" s="48">
        <v>126.92867880799986</v>
      </c>
      <c r="F16" s="48">
        <v>157.59904961128177</v>
      </c>
      <c r="G16" s="48">
        <v>172.54748248930264</v>
      </c>
      <c r="H16" s="48">
        <v>166.47228031983013</v>
      </c>
      <c r="I16" s="48">
        <v>171.25490389226798</v>
      </c>
      <c r="J16" s="48">
        <v>192.65680983724815</v>
      </c>
      <c r="K16" s="48">
        <v>209.17365911066645</v>
      </c>
      <c r="L16" s="48">
        <v>199.99324152066856</v>
      </c>
      <c r="M16" s="48">
        <v>223.21392976595962</v>
      </c>
      <c r="N16" s="48">
        <v>253.38093771650347</v>
      </c>
      <c r="O16" s="48">
        <v>277.96979023728272</v>
      </c>
      <c r="P16" s="37">
        <v>317.14100000000002</v>
      </c>
      <c r="Q16" s="37"/>
      <c r="R16" s="48">
        <v>52.685440563492648</v>
      </c>
      <c r="S16" s="48">
        <v>76.044935340999473</v>
      </c>
      <c r="T16" s="48">
        <v>107.92242809011623</v>
      </c>
      <c r="U16" s="37">
        <v>166.47228031983013</v>
      </c>
      <c r="V16" s="48">
        <v>199.99324152066856</v>
      </c>
      <c r="W16" s="37">
        <v>317.14100000000002</v>
      </c>
    </row>
    <row r="17" spans="2:26" x14ac:dyDescent="0.3">
      <c r="B17" s="19" t="s">
        <v>27</v>
      </c>
      <c r="C17" s="49">
        <v>3987.0894187159988</v>
      </c>
      <c r="D17" s="49">
        <v>4295.5906662356319</v>
      </c>
      <c r="E17" s="49">
        <v>4694.8784145719992</v>
      </c>
      <c r="F17" s="49">
        <v>4758.6779571108</v>
      </c>
      <c r="G17" s="49">
        <v>5808.2591653653017</v>
      </c>
      <c r="H17" s="49">
        <v>5794.1824754709296</v>
      </c>
      <c r="I17" s="49">
        <v>6166.5378117002538</v>
      </c>
      <c r="J17" s="49">
        <v>6600.0795839532484</v>
      </c>
      <c r="K17" s="49">
        <v>7267.2644550128289</v>
      </c>
      <c r="L17" s="49">
        <v>7747.4999438046698</v>
      </c>
      <c r="M17" s="49">
        <v>8186.5979124489577</v>
      </c>
      <c r="N17" s="49">
        <v>8580.3331381905027</v>
      </c>
      <c r="O17" s="49">
        <v>8907.442603429281</v>
      </c>
      <c r="P17" s="77">
        <v>9614.9760000000006</v>
      </c>
      <c r="Q17" s="37"/>
      <c r="R17" s="49">
        <v>2462.6404730993108</v>
      </c>
      <c r="S17" s="49">
        <v>3221.2214992419995</v>
      </c>
      <c r="T17" s="116">
        <v>4295.5906662356338</v>
      </c>
      <c r="U17" s="117">
        <v>5794.1824754709296</v>
      </c>
      <c r="V17" s="49">
        <v>7747.4999438046698</v>
      </c>
      <c r="W17" s="77">
        <v>9614.9760000000006</v>
      </c>
      <c r="X17" s="4"/>
      <c r="Z17" s="61"/>
    </row>
    <row r="18" spans="2:26" x14ac:dyDescent="0.3">
      <c r="B18" s="1"/>
      <c r="D18" s="63"/>
      <c r="E18" s="64"/>
      <c r="F18" s="65"/>
      <c r="H18" s="37"/>
      <c r="I18" s="37"/>
      <c r="J18" s="37"/>
      <c r="K18" s="37"/>
      <c r="L18" s="37"/>
      <c r="M18" s="37"/>
      <c r="N18" s="37"/>
      <c r="O18" s="37"/>
      <c r="U18" s="37"/>
      <c r="V18" s="37"/>
      <c r="W18" s="4"/>
      <c r="X18" s="4"/>
      <c r="Z18" s="61"/>
    </row>
    <row r="19" spans="2:26" x14ac:dyDescent="0.3">
      <c r="B19" s="19" t="s">
        <v>191</v>
      </c>
      <c r="C19" s="136"/>
      <c r="D19" s="136"/>
      <c r="E19" s="136"/>
      <c r="F19" s="136"/>
      <c r="G19" s="136"/>
      <c r="H19" s="37"/>
      <c r="I19" s="37"/>
      <c r="J19" s="37"/>
      <c r="K19" s="37"/>
      <c r="L19" s="37"/>
      <c r="M19" s="37"/>
      <c r="N19" s="37"/>
      <c r="O19" s="37"/>
      <c r="R19" s="136"/>
      <c r="S19" s="136"/>
      <c r="T19" s="136"/>
      <c r="U19" s="37"/>
      <c r="V19" s="37"/>
    </row>
    <row r="20" spans="2:26" x14ac:dyDescent="0.3">
      <c r="B20" s="19" t="s">
        <v>190</v>
      </c>
      <c r="C20" s="137">
        <v>3953.5607490858124</v>
      </c>
      <c r="D20" s="137">
        <v>4360.0206758729646</v>
      </c>
      <c r="E20" s="137">
        <v>4767.7435784497329</v>
      </c>
      <c r="F20" s="137">
        <v>5210.5638531167106</v>
      </c>
      <c r="G20" s="137">
        <v>5691.3624931279874</v>
      </c>
      <c r="H20" s="137">
        <v>6227.3826065599997</v>
      </c>
      <c r="I20" s="137">
        <v>6700.2878145800332</v>
      </c>
      <c r="J20" s="137">
        <v>7278.2767091719943</v>
      </c>
      <c r="K20" s="137">
        <v>7888.4445155659787</v>
      </c>
      <c r="L20" s="137">
        <v>8534.6512943339694</v>
      </c>
      <c r="M20" s="137">
        <v>9119.7573925099568</v>
      </c>
      <c r="N20" s="137">
        <v>9728.0057910220039</v>
      </c>
      <c r="O20" s="137">
        <v>10364.94513946</v>
      </c>
      <c r="P20" s="137">
        <v>11043.611049254001</v>
      </c>
      <c r="Q20" s="10"/>
      <c r="R20" s="138">
        <v>2198.527</v>
      </c>
      <c r="S20" s="138">
        <v>3073.2930000000001</v>
      </c>
      <c r="T20" s="138">
        <v>4360.0209999999997</v>
      </c>
      <c r="U20" s="77">
        <v>6227</v>
      </c>
      <c r="V20" s="77">
        <v>8534.6512943339694</v>
      </c>
      <c r="W20" s="137">
        <v>11043.611049254001</v>
      </c>
    </row>
    <row r="21" spans="2:26" x14ac:dyDescent="0.3">
      <c r="B21" s="1" t="s">
        <v>180</v>
      </c>
      <c r="C21" s="139">
        <v>0</v>
      </c>
      <c r="D21" s="139">
        <v>-0.59</v>
      </c>
      <c r="E21" s="139">
        <v>-8.7192322400000002</v>
      </c>
      <c r="F21" s="139">
        <v>-29.874766824799998</v>
      </c>
      <c r="G21" s="139">
        <v>-81.876692344800006</v>
      </c>
      <c r="H21" s="139">
        <v>-143.38260656</v>
      </c>
      <c r="I21" s="139">
        <v>-191.22727248000001</v>
      </c>
      <c r="J21" s="139">
        <v>-239.22</v>
      </c>
      <c r="K21" s="139">
        <v>-269.874438</v>
      </c>
      <c r="L21" s="139">
        <v>-345.42342952000001</v>
      </c>
      <c r="M21" s="139">
        <v>-407.29661801200001</v>
      </c>
      <c r="N21" s="139">
        <v>-476.4037860592</v>
      </c>
      <c r="O21" s="139">
        <v>-545.92148213919995</v>
      </c>
      <c r="P21" s="139">
        <v>-527.37684624400003</v>
      </c>
      <c r="R21" s="136">
        <v>0</v>
      </c>
      <c r="S21" s="136">
        <v>0</v>
      </c>
      <c r="T21" s="139">
        <v>-0.59</v>
      </c>
      <c r="U21" s="139">
        <v>-143</v>
      </c>
      <c r="V21" s="139">
        <v>-345.42342952000001</v>
      </c>
      <c r="W21" s="139">
        <v>-527.37684624400003</v>
      </c>
    </row>
    <row r="22" spans="2:26" x14ac:dyDescent="0.3">
      <c r="B22" s="1" t="s">
        <v>98</v>
      </c>
      <c r="C22" s="139">
        <v>-528.32887432100006</v>
      </c>
      <c r="D22" s="139">
        <v>-692.73539084099991</v>
      </c>
      <c r="E22" s="139">
        <v>-764.37072685900011</v>
      </c>
      <c r="F22" s="139">
        <v>-847.58514166300006</v>
      </c>
      <c r="G22" s="139">
        <v>-910.39698080699986</v>
      </c>
      <c r="H22" s="139">
        <v>-948.50368579999997</v>
      </c>
      <c r="I22" s="139">
        <v>-1023.18569373</v>
      </c>
      <c r="J22" s="139">
        <v>-1095.23760247</v>
      </c>
      <c r="K22" s="139">
        <v>-1172.898929623</v>
      </c>
      <c r="L22" s="139">
        <v>-1226.4032067969999</v>
      </c>
      <c r="M22" s="139">
        <v>-1395.5007967619999</v>
      </c>
      <c r="N22" s="139">
        <v>-1501.184374017</v>
      </c>
      <c r="O22" s="139">
        <v>-1650.52888807</v>
      </c>
      <c r="P22" s="139">
        <v>-1798.948934174</v>
      </c>
      <c r="Q22" s="99"/>
      <c r="R22" s="99">
        <v>-158.27044469000001</v>
      </c>
      <c r="S22" s="99">
        <v>-382.24783964099998</v>
      </c>
      <c r="T22" s="99">
        <v>-692.73539084099991</v>
      </c>
      <c r="U22" s="99">
        <v>-948.50368579999997</v>
      </c>
      <c r="V22" s="99">
        <v>-1226.4032067969999</v>
      </c>
      <c r="W22" s="139">
        <v>-1798.948934174</v>
      </c>
    </row>
    <row r="23" spans="2:26" x14ac:dyDescent="0.3">
      <c r="B23" s="1" t="s">
        <v>119</v>
      </c>
      <c r="C23" s="139">
        <v>0</v>
      </c>
      <c r="D23" s="139">
        <v>0</v>
      </c>
      <c r="E23" s="139">
        <v>0</v>
      </c>
      <c r="F23" s="139">
        <v>0</v>
      </c>
      <c r="G23" s="139">
        <v>0</v>
      </c>
      <c r="H23" s="139">
        <v>0</v>
      </c>
      <c r="I23" s="139">
        <v>0</v>
      </c>
      <c r="J23" s="139">
        <v>0</v>
      </c>
      <c r="K23" s="139">
        <v>0</v>
      </c>
      <c r="L23" s="139">
        <v>0</v>
      </c>
      <c r="M23" s="139">
        <v>0</v>
      </c>
      <c r="N23" s="139">
        <v>0</v>
      </c>
      <c r="O23" s="139">
        <v>0</v>
      </c>
      <c r="P23" s="139">
        <v>0</v>
      </c>
      <c r="Q23" s="88"/>
      <c r="R23" s="88">
        <v>-6.673</v>
      </c>
      <c r="S23" s="88">
        <v>-2.8440000000000003</v>
      </c>
      <c r="T23" s="88">
        <v>0</v>
      </c>
      <c r="U23" s="37">
        <v>0</v>
      </c>
      <c r="V23" s="37">
        <v>0</v>
      </c>
      <c r="W23" s="139">
        <v>0</v>
      </c>
    </row>
    <row r="24" spans="2:26" x14ac:dyDescent="0.3">
      <c r="B24" s="140" t="s">
        <v>99</v>
      </c>
      <c r="C24" s="139">
        <v>37.381963012</v>
      </c>
      <c r="D24" s="139">
        <v>36.923465017035902</v>
      </c>
      <c r="E24" s="139">
        <v>40.134937649999998</v>
      </c>
      <c r="F24" s="139">
        <v>42.698180753000003</v>
      </c>
      <c r="G24" s="139">
        <v>44.643141720999999</v>
      </c>
      <c r="H24" s="139">
        <v>51.206116199999997</v>
      </c>
      <c r="I24" s="139">
        <v>55.09</v>
      </c>
      <c r="J24" s="139">
        <v>60.301938</v>
      </c>
      <c r="K24" s="139">
        <v>65.893900000000002</v>
      </c>
      <c r="L24" s="139">
        <v>70.768580400000005</v>
      </c>
      <c r="M24" s="139">
        <v>76.645670600000003</v>
      </c>
      <c r="N24" s="139">
        <v>81.463114899999994</v>
      </c>
      <c r="O24" s="139">
        <v>84.119123299999998</v>
      </c>
      <c r="P24" s="139">
        <v>87.793332300000003</v>
      </c>
      <c r="Q24" s="88"/>
      <c r="R24" s="88">
        <v>10.536997532999999</v>
      </c>
      <c r="S24" s="88">
        <v>8.3881990670000004</v>
      </c>
      <c r="T24" s="88">
        <v>36.923465017035902</v>
      </c>
      <c r="U24" s="37">
        <v>51.206116199999997</v>
      </c>
      <c r="V24" s="99">
        <v>70.768580400000005</v>
      </c>
      <c r="W24" s="139">
        <v>87.793332300000003</v>
      </c>
    </row>
    <row r="25" spans="2:26" x14ac:dyDescent="0.3">
      <c r="B25" s="1" t="s">
        <v>90</v>
      </c>
      <c r="C25" s="139">
        <v>3462.6138377768125</v>
      </c>
      <c r="D25" s="139">
        <v>3703.6187500490005</v>
      </c>
      <c r="E25" s="139">
        <v>4034.7885570007297</v>
      </c>
      <c r="F25" s="139">
        <v>4375.8021253819106</v>
      </c>
      <c r="G25" s="139">
        <v>4743.7319616971872</v>
      </c>
      <c r="H25" s="139">
        <v>5186.7369061899899</v>
      </c>
      <c r="I25" s="139">
        <v>5540.964848370033</v>
      </c>
      <c r="J25" s="139">
        <v>6004.1210447019939</v>
      </c>
      <c r="K25" s="139">
        <v>6511.5650479429787</v>
      </c>
      <c r="L25" s="139">
        <v>7033.5932384169691</v>
      </c>
      <c r="M25" s="139">
        <v>7393.6056483359562</v>
      </c>
      <c r="N25" s="139">
        <v>7831.8807458458041</v>
      </c>
      <c r="O25" s="139">
        <v>8252.6138925507948</v>
      </c>
      <c r="P25" s="139">
        <v>8805.0491923359859</v>
      </c>
      <c r="Q25" s="88"/>
      <c r="R25" s="88">
        <v>2044.1209796940998</v>
      </c>
      <c r="S25" s="88">
        <v>2696.5894236967902</v>
      </c>
      <c r="T25" s="88">
        <v>3703.618750469006</v>
      </c>
      <c r="U25" s="37">
        <v>5186.7369061899899</v>
      </c>
      <c r="V25" s="99">
        <v>7033.5932384169691</v>
      </c>
      <c r="W25" s="139">
        <v>8805.0491923359859</v>
      </c>
    </row>
    <row r="26" spans="2:26" x14ac:dyDescent="0.3">
      <c r="B26" s="1" t="s">
        <v>100</v>
      </c>
      <c r="C26" s="139">
        <v>-52.791616499999996</v>
      </c>
      <c r="D26" s="139">
        <v>-58.99</v>
      </c>
      <c r="E26" s="139">
        <v>-62.569631399999999</v>
      </c>
      <c r="F26" s="139">
        <v>-67.985667199999995</v>
      </c>
      <c r="G26" s="139">
        <v>-76.084982400000001</v>
      </c>
      <c r="H26" s="139">
        <v>-80.247188600000001</v>
      </c>
      <c r="I26" s="139">
        <v>-85</v>
      </c>
      <c r="J26" s="139">
        <v>-91.217647700000001</v>
      </c>
      <c r="K26" s="139">
        <v>-100.4880814</v>
      </c>
      <c r="L26" s="139">
        <v>-109.81937360000001</v>
      </c>
      <c r="M26" s="139">
        <v>-117.6064957</v>
      </c>
      <c r="N26" s="139">
        <v>-125.1107093</v>
      </c>
      <c r="O26" s="139">
        <v>-139.40295649999999</v>
      </c>
      <c r="P26" s="139">
        <v>-149.49616449999999</v>
      </c>
      <c r="Q26" s="88"/>
      <c r="R26" s="88">
        <v>-31.948375900000002</v>
      </c>
      <c r="S26" s="88">
        <v>-39.716280500000003</v>
      </c>
      <c r="T26" s="88">
        <v>-58.99</v>
      </c>
      <c r="U26" s="88">
        <v>-80.247188600000001</v>
      </c>
      <c r="V26" s="99">
        <v>-109.81937360000001</v>
      </c>
      <c r="W26" s="139">
        <v>-149.49616449999999</v>
      </c>
    </row>
    <row r="27" spans="2:26" x14ac:dyDescent="0.3">
      <c r="B27" s="1" t="s">
        <v>101</v>
      </c>
      <c r="C27" s="139">
        <v>-41.413761158000007</v>
      </c>
      <c r="D27" s="139">
        <v>-35.484641758000009</v>
      </c>
      <c r="E27" s="139">
        <v>-39.711491158000001</v>
      </c>
      <c r="F27" s="139">
        <v>-41.744232957999991</v>
      </c>
      <c r="G27" s="139">
        <v>-45.688305454000002</v>
      </c>
      <c r="H27" s="139">
        <v>-44.094021311899901</v>
      </c>
      <c r="I27" s="139">
        <v>-50.642099999999999</v>
      </c>
      <c r="J27" s="139">
        <v>-55.974785853999997</v>
      </c>
      <c r="K27" s="139">
        <v>-60.7512283338381</v>
      </c>
      <c r="L27" s="139">
        <v>-64.288381479999998</v>
      </c>
      <c r="M27" s="139">
        <v>-67.514488279999995</v>
      </c>
      <c r="N27" s="139">
        <v>-72.780598679999997</v>
      </c>
      <c r="O27" s="139">
        <v>-79.005133079999993</v>
      </c>
      <c r="P27" s="139">
        <v>-87.004855980000002</v>
      </c>
      <c r="Q27" s="88"/>
      <c r="R27" s="88">
        <v>-31.003250355182072</v>
      </c>
      <c r="S27" s="88">
        <v>-34.348234658000003</v>
      </c>
      <c r="T27" s="88">
        <v>-35.484641758000009</v>
      </c>
      <c r="U27" s="88">
        <v>-44.094021311899901</v>
      </c>
      <c r="V27" s="99">
        <v>-64.288381479999998</v>
      </c>
      <c r="W27" s="139">
        <v>-87.004855980000002</v>
      </c>
    </row>
    <row r="28" spans="2:26" x14ac:dyDescent="0.3">
      <c r="B28" s="19" t="s">
        <v>89</v>
      </c>
      <c r="C28" s="137">
        <v>3368.4084601188124</v>
      </c>
      <c r="D28" s="137">
        <v>3609.1441082910005</v>
      </c>
      <c r="E28" s="137">
        <v>3932.5074344427294</v>
      </c>
      <c r="F28" s="137">
        <v>4266.0722252239111</v>
      </c>
      <c r="G28" s="137">
        <v>4621.9586738431872</v>
      </c>
      <c r="H28" s="137">
        <v>5062.3956962780894</v>
      </c>
      <c r="I28" s="137">
        <v>5405.322748370033</v>
      </c>
      <c r="J28" s="137">
        <v>5856.9286111479933</v>
      </c>
      <c r="K28" s="137">
        <v>6350.3257382091406</v>
      </c>
      <c r="L28" s="137">
        <v>6859.4854833369691</v>
      </c>
      <c r="M28" s="137">
        <v>7208.4846643559567</v>
      </c>
      <c r="N28" s="137">
        <v>7633.9894378658037</v>
      </c>
      <c r="O28" s="137">
        <v>8034.205802970795</v>
      </c>
      <c r="P28" s="137">
        <v>8568.5481718559859</v>
      </c>
      <c r="Q28" s="141"/>
      <c r="R28" s="141">
        <v>1981.1693534389178</v>
      </c>
      <c r="S28" s="141">
        <v>2622.5249085387904</v>
      </c>
      <c r="T28" s="141">
        <v>3609.1441087110061</v>
      </c>
      <c r="U28" s="77">
        <v>5062.3956962780894</v>
      </c>
      <c r="V28" s="142">
        <v>6859.4854833369691</v>
      </c>
      <c r="W28" s="137">
        <v>8568.5481718559859</v>
      </c>
    </row>
    <row r="29" spans="2:26" x14ac:dyDescent="0.3">
      <c r="I29" s="60"/>
    </row>
    <row r="30" spans="2:26" x14ac:dyDescent="0.3">
      <c r="G30" s="78"/>
      <c r="H30" s="78"/>
      <c r="I30" s="78"/>
      <c r="J30" s="78"/>
      <c r="K30" s="78"/>
      <c r="L30" s="78"/>
      <c r="M30" s="78"/>
      <c r="N30" s="78"/>
      <c r="O30" s="78"/>
    </row>
  </sheetData>
  <hyperlinks>
    <hyperlink ref="A1" location="Index!A1" display="Index" xr:uid="{EC5240DF-277C-4603-B627-AC4DA6211DD8}"/>
  </hyperlinks>
  <pageMargins left="0.7" right="0.7" top="0.75" bottom="0.7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3D6C-D72A-4824-8862-78E700A34FBF}">
  <dimension ref="A1:Y79"/>
  <sheetViews>
    <sheetView zoomScale="90" zoomScaleNormal="90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4.4" x14ac:dyDescent="0.3"/>
  <cols>
    <col min="1" max="1" width="5.6640625" bestFit="1" customWidth="1"/>
    <col min="2" max="2" width="44.44140625" bestFit="1" customWidth="1"/>
    <col min="3" max="11" width="8" bestFit="1" customWidth="1"/>
    <col min="12" max="14" width="8" customWidth="1"/>
    <col min="15" max="15" width="8.33203125" bestFit="1" customWidth="1"/>
    <col min="16" max="16" width="8.33203125" style="5" customWidth="1"/>
    <col min="17" max="17" width="8.33203125" style="5" bestFit="1" customWidth="1"/>
    <col min="18" max="22" width="7.21875" bestFit="1" customWidth="1"/>
    <col min="23" max="23" width="8.33203125" customWidth="1"/>
    <col min="24" max="24" width="10" bestFit="1" customWidth="1"/>
  </cols>
  <sheetData>
    <row r="1" spans="1:25" x14ac:dyDescent="0.3">
      <c r="A1" s="59" t="s">
        <v>125</v>
      </c>
      <c r="H1" s="93"/>
      <c r="I1" s="5"/>
      <c r="J1" s="4"/>
      <c r="K1" s="6"/>
      <c r="L1" s="4"/>
      <c r="M1" s="5"/>
      <c r="N1" s="6"/>
      <c r="O1" s="6"/>
      <c r="P1" s="4"/>
      <c r="Q1" s="4"/>
      <c r="R1" s="5"/>
      <c r="S1" s="5"/>
      <c r="T1" s="5"/>
      <c r="U1" s="4"/>
      <c r="V1" s="4"/>
    </row>
    <row r="2" spans="1:25" x14ac:dyDescent="0.3">
      <c r="C2" s="5"/>
      <c r="D2" s="5"/>
      <c r="E2" s="5"/>
      <c r="F2" s="5"/>
      <c r="G2" s="5"/>
      <c r="H2" s="5"/>
      <c r="I2" s="5"/>
      <c r="J2" s="5"/>
      <c r="K2" s="93"/>
      <c r="L2" s="93"/>
      <c r="M2" s="5"/>
      <c r="N2" s="5"/>
      <c r="O2" s="93"/>
      <c r="P2" s="93"/>
      <c r="Q2" s="93"/>
      <c r="R2" s="5"/>
      <c r="S2" s="5"/>
      <c r="T2" s="5"/>
      <c r="U2" s="4"/>
      <c r="V2" s="4"/>
    </row>
    <row r="3" spans="1:25" x14ac:dyDescent="0.3">
      <c r="B3" s="3" t="s">
        <v>78</v>
      </c>
      <c r="C3" s="16" t="s">
        <v>33</v>
      </c>
      <c r="D3" s="16" t="s">
        <v>32</v>
      </c>
      <c r="E3" s="2" t="s">
        <v>11</v>
      </c>
      <c r="F3" s="2" t="s">
        <v>10</v>
      </c>
      <c r="G3" s="2" t="s">
        <v>36</v>
      </c>
      <c r="H3" s="2" t="s">
        <v>148</v>
      </c>
      <c r="I3" s="2" t="s">
        <v>155</v>
      </c>
      <c r="J3" s="2" t="s">
        <v>160</v>
      </c>
      <c r="K3" s="2" t="s">
        <v>162</v>
      </c>
      <c r="L3" s="2" t="s">
        <v>165</v>
      </c>
      <c r="M3" s="2" t="s">
        <v>169</v>
      </c>
      <c r="N3" s="2" t="s">
        <v>175</v>
      </c>
      <c r="O3" s="2" t="s">
        <v>177</v>
      </c>
      <c r="P3" s="2" t="s">
        <v>185</v>
      </c>
      <c r="Q3" s="93"/>
      <c r="R3" s="16" t="s">
        <v>0</v>
      </c>
      <c r="S3" s="16" t="s">
        <v>1</v>
      </c>
      <c r="T3" s="16" t="s">
        <v>2</v>
      </c>
      <c r="U3" s="16" t="s">
        <v>149</v>
      </c>
      <c r="V3" s="16" t="s">
        <v>166</v>
      </c>
      <c r="W3" s="16" t="s">
        <v>184</v>
      </c>
    </row>
    <row r="4" spans="1:25" x14ac:dyDescent="0.3">
      <c r="B4" t="s">
        <v>190</v>
      </c>
      <c r="C4" s="4">
        <v>3953.5607490858124</v>
      </c>
      <c r="D4" s="4">
        <v>4360.0206758729646</v>
      </c>
      <c r="E4" s="4">
        <v>4767.7435784497329</v>
      </c>
      <c r="F4" s="4">
        <v>5210.5638531167106</v>
      </c>
      <c r="G4" s="4">
        <v>5691.3624931279874</v>
      </c>
      <c r="H4" s="4">
        <v>6227.3826065599997</v>
      </c>
      <c r="I4" s="4">
        <v>6700.2878145800332</v>
      </c>
      <c r="J4" s="4">
        <v>7278.2767091719943</v>
      </c>
      <c r="K4" s="4">
        <v>7888.4445155659787</v>
      </c>
      <c r="L4" s="4">
        <v>8534.6512943339694</v>
      </c>
      <c r="M4" s="4">
        <v>9119.7573925099568</v>
      </c>
      <c r="N4" s="4">
        <v>9728.0057910220039</v>
      </c>
      <c r="O4" s="4">
        <v>10364.94513946</v>
      </c>
      <c r="P4" s="4">
        <v>11043.611049254001</v>
      </c>
      <c r="Q4" s="4"/>
      <c r="R4" s="4">
        <v>2198.527</v>
      </c>
      <c r="S4" s="4">
        <v>3073.2930000000001</v>
      </c>
      <c r="T4" s="4">
        <v>4360.0209999999997</v>
      </c>
      <c r="U4" s="78">
        <v>6227</v>
      </c>
      <c r="V4" s="4">
        <v>8534.6512943339694</v>
      </c>
      <c r="W4" s="4">
        <f>P4</f>
        <v>11043.611049254001</v>
      </c>
      <c r="X4" s="93"/>
    </row>
    <row r="5" spans="1:25" x14ac:dyDescent="0.3">
      <c r="B5" t="s">
        <v>92</v>
      </c>
      <c r="C5" s="20">
        <v>0</v>
      </c>
      <c r="D5" s="20">
        <v>0.59</v>
      </c>
      <c r="E5" s="20">
        <v>8.7192322400000002</v>
      </c>
      <c r="F5" s="20">
        <v>29.874766824799998</v>
      </c>
      <c r="G5" s="20">
        <v>81.876692344799977</v>
      </c>
      <c r="H5" s="20">
        <v>143.38260655999997</v>
      </c>
      <c r="I5" s="20">
        <v>191.22727248000001</v>
      </c>
      <c r="J5" s="20">
        <v>239.22</v>
      </c>
      <c r="K5" s="20">
        <v>269.87443799999994</v>
      </c>
      <c r="L5" s="20">
        <v>345.4234295199999</v>
      </c>
      <c r="M5" s="20">
        <v>407.29661801199995</v>
      </c>
      <c r="N5" s="20">
        <v>476.40378605919983</v>
      </c>
      <c r="O5" s="20">
        <v>545.92148213919995</v>
      </c>
      <c r="P5" s="4">
        <v>527.37684624399981</v>
      </c>
      <c r="Q5" s="93"/>
      <c r="R5" s="62">
        <v>0</v>
      </c>
      <c r="S5" s="62">
        <v>0</v>
      </c>
      <c r="T5" s="20">
        <v>0.59</v>
      </c>
      <c r="U5" s="78">
        <v>143</v>
      </c>
      <c r="V5" s="20">
        <v>345.4234295199999</v>
      </c>
      <c r="W5" s="4">
        <f>P5</f>
        <v>527.37684624399981</v>
      </c>
    </row>
    <row r="6" spans="1:25" x14ac:dyDescent="0.3">
      <c r="B6" t="s">
        <v>91</v>
      </c>
      <c r="C6" s="20">
        <v>528.32887492500106</v>
      </c>
      <c r="D6" s="20">
        <v>692.73539080469982</v>
      </c>
      <c r="E6" s="20">
        <v>764.37072741419809</v>
      </c>
      <c r="F6" s="20">
        <v>847.58514169409955</v>
      </c>
      <c r="G6" s="20">
        <v>910.3969813715994</v>
      </c>
      <c r="H6" s="20">
        <v>948.5036863713018</v>
      </c>
      <c r="I6" s="20">
        <v>1023.1837828128014</v>
      </c>
      <c r="J6" s="20">
        <v>1095.2376026499005</v>
      </c>
      <c r="K6" s="20">
        <v>1172.8989292256999</v>
      </c>
      <c r="L6" s="20">
        <v>1226.4028438733976</v>
      </c>
      <c r="M6" s="20">
        <v>1395.5007967983029</v>
      </c>
      <c r="N6" s="20">
        <v>1501.1851771007998</v>
      </c>
      <c r="O6" s="20">
        <v>1650.5289057110012</v>
      </c>
      <c r="P6" s="4">
        <v>1798.9489342112502</v>
      </c>
      <c r="R6" s="20">
        <f>1582.7/10</f>
        <v>158.27000000000001</v>
      </c>
      <c r="S6" s="20">
        <f>3822.48/10</f>
        <v>382.24799999999999</v>
      </c>
      <c r="T6" s="20">
        <v>692.73539080469982</v>
      </c>
      <c r="U6" s="78">
        <f>H6</f>
        <v>948.5036863713018</v>
      </c>
      <c r="V6" s="20">
        <v>1226.4028438733976</v>
      </c>
      <c r="W6" s="4">
        <f>P6</f>
        <v>1798.9489342112502</v>
      </c>
      <c r="X6" s="4"/>
    </row>
    <row r="7" spans="1:25" x14ac:dyDescent="0.3">
      <c r="B7" t="s">
        <v>192</v>
      </c>
      <c r="C7" s="33">
        <f t="shared" ref="C7:P7" si="0">C6/C4</f>
        <v>0.13363368073885479</v>
      </c>
      <c r="D7" s="33">
        <f t="shared" si="0"/>
        <v>0.15888351049298641</v>
      </c>
      <c r="E7" s="33">
        <f t="shared" si="0"/>
        <v>0.16032127458975864</v>
      </c>
      <c r="F7" s="33">
        <f t="shared" si="0"/>
        <v>0.16266668360413905</v>
      </c>
      <c r="G7" s="33">
        <f t="shared" si="0"/>
        <v>0.15996116614797504</v>
      </c>
      <c r="H7" s="33">
        <f t="shared" si="0"/>
        <v>0.15231177306692809</v>
      </c>
      <c r="I7" s="33">
        <f t="shared" si="0"/>
        <v>0.15270743752026919</v>
      </c>
      <c r="J7" s="33">
        <f t="shared" si="0"/>
        <v>0.15048034671032715</v>
      </c>
      <c r="K7" s="33">
        <f t="shared" si="0"/>
        <v>0.14868570437571835</v>
      </c>
      <c r="L7" s="33">
        <f t="shared" si="0"/>
        <v>0.14369688948950832</v>
      </c>
      <c r="M7" s="33">
        <f t="shared" si="0"/>
        <v>0.15301950882426166</v>
      </c>
      <c r="N7" s="33">
        <f t="shared" si="0"/>
        <v>0.15431581861168778</v>
      </c>
      <c r="O7" s="33">
        <f t="shared" si="0"/>
        <v>0.15924145120916594</v>
      </c>
      <c r="P7" s="33">
        <f t="shared" si="0"/>
        <v>0.16289499206265234</v>
      </c>
      <c r="Q7" s="52"/>
      <c r="R7" s="33">
        <f>R6/R4</f>
        <v>7.1989109071664809E-2</v>
      </c>
      <c r="S7" s="33">
        <f>S6/S4</f>
        <v>0.12437733727308134</v>
      </c>
      <c r="T7" s="33">
        <f>T6/T4</f>
        <v>0.15888349868147422</v>
      </c>
      <c r="U7" s="33">
        <f>U6/U4</f>
        <v>0.15232113158363605</v>
      </c>
      <c r="V7" s="33">
        <f>V6/V4</f>
        <v>0.14369688948950832</v>
      </c>
      <c r="W7" s="5">
        <f>P7</f>
        <v>0.16289499206265234</v>
      </c>
      <c r="X7" s="20"/>
    </row>
    <row r="8" spans="1:25" x14ac:dyDescent="0.3">
      <c r="B8" t="s">
        <v>85</v>
      </c>
      <c r="C8" s="20">
        <v>70.502200000000002</v>
      </c>
      <c r="D8" s="20">
        <v>204.35329999999999</v>
      </c>
      <c r="E8" s="20">
        <v>110.6306</v>
      </c>
      <c r="F8" s="20">
        <v>130.21</v>
      </c>
      <c r="G8" s="20">
        <v>111.42</v>
      </c>
      <c r="H8" s="20">
        <v>98</v>
      </c>
      <c r="I8" s="20">
        <v>137.35</v>
      </c>
      <c r="J8" s="20">
        <v>150.37</v>
      </c>
      <c r="K8" s="20">
        <v>154.01</v>
      </c>
      <c r="L8" s="20">
        <v>128.19</v>
      </c>
      <c r="M8" s="20">
        <v>258.89999999999998</v>
      </c>
      <c r="N8" s="20">
        <v>244.49</v>
      </c>
      <c r="O8" s="20">
        <v>285.20299999999997</v>
      </c>
      <c r="P8" s="4">
        <v>233.30099999999999</v>
      </c>
      <c r="R8" s="4">
        <v>169.494</v>
      </c>
      <c r="S8" s="4">
        <v>273.26799999999997</v>
      </c>
      <c r="T8" s="4">
        <v>440.90925200480001</v>
      </c>
      <c r="U8" s="4">
        <v>451</v>
      </c>
      <c r="V8" s="20">
        <v>569.92000000000007</v>
      </c>
      <c r="W8" s="4">
        <f>P8</f>
        <v>233.30099999999999</v>
      </c>
      <c r="X8" s="20"/>
    </row>
    <row r="9" spans="1:25" x14ac:dyDescent="0.3">
      <c r="B9" s="15" t="s">
        <v>182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R9" s="13"/>
      <c r="S9" s="13"/>
      <c r="T9" s="13"/>
      <c r="U9" s="13"/>
      <c r="V9" s="13"/>
      <c r="W9" s="13"/>
      <c r="X9" s="4"/>
    </row>
    <row r="10" spans="1:25" x14ac:dyDescent="0.3">
      <c r="B10" s="1" t="s">
        <v>4</v>
      </c>
      <c r="C10" s="4">
        <v>2210.7933117444823</v>
      </c>
      <c r="D10" s="4">
        <v>2464.6079823980203</v>
      </c>
      <c r="E10" s="4">
        <v>2721.6312309736954</v>
      </c>
      <c r="F10" s="4">
        <v>2982.1481602516847</v>
      </c>
      <c r="G10" s="4">
        <v>3240.8310436109923</v>
      </c>
      <c r="H10" s="4">
        <v>3538.4400470067862</v>
      </c>
      <c r="I10" s="4">
        <v>3844.3749741019737</v>
      </c>
      <c r="J10" s="4">
        <v>4180.8475676132812</v>
      </c>
      <c r="K10" s="4">
        <v>4381.5061798896659</v>
      </c>
      <c r="L10" s="4">
        <v>4639.0626166531165</v>
      </c>
      <c r="M10" s="4">
        <v>4957.2321195389804</v>
      </c>
      <c r="N10" s="4">
        <v>5263.0071723319752</v>
      </c>
      <c r="O10" s="4">
        <v>5607.6096164789888</v>
      </c>
      <c r="P10" s="4">
        <v>5934.699095782008</v>
      </c>
      <c r="R10" s="4">
        <v>1252.2809999999999</v>
      </c>
      <c r="S10" s="4">
        <v>1661.328</v>
      </c>
      <c r="T10" s="4">
        <v>2464.6080000000002</v>
      </c>
      <c r="U10" s="4">
        <v>3538.4400470067862</v>
      </c>
      <c r="V10" s="4">
        <v>4639.0626166531165</v>
      </c>
      <c r="W10" s="78">
        <v>5962.7965722820081</v>
      </c>
    </row>
    <row r="11" spans="1:25" x14ac:dyDescent="0.3">
      <c r="B11" s="1" t="s">
        <v>5</v>
      </c>
      <c r="C11" s="4">
        <v>1742.7674373413106</v>
      </c>
      <c r="D11" s="4">
        <v>1894.8226934749946</v>
      </c>
      <c r="E11" s="4">
        <v>2037.3931152359946</v>
      </c>
      <c r="F11" s="4">
        <v>2198.5409260402025</v>
      </c>
      <c r="G11" s="4">
        <v>2368.6547571722103</v>
      </c>
      <c r="H11" s="4">
        <v>2545.594428783234</v>
      </c>
      <c r="I11" s="4">
        <v>2664.6855679979963</v>
      </c>
      <c r="J11" s="4">
        <v>2858.2091415587079</v>
      </c>
      <c r="K11" s="4">
        <v>3237.0638976763039</v>
      </c>
      <c r="L11" s="4">
        <v>3550.1652481608962</v>
      </c>
      <c r="M11" s="4">
        <v>3755.2286549589599</v>
      </c>
      <c r="N11" s="4">
        <v>3988.5948326308221</v>
      </c>
      <c r="O11" s="4">
        <v>4211.414040841827</v>
      </c>
      <c r="P11" s="4">
        <v>4581.53510722802</v>
      </c>
      <c r="Q11" s="4"/>
      <c r="R11" s="4">
        <v>946.24599999999987</v>
      </c>
      <c r="S11" s="4">
        <v>1411.9649999999999</v>
      </c>
      <c r="T11" s="4">
        <v>1894.8229999999999</v>
      </c>
      <c r="U11" s="4">
        <v>2545.594428783234</v>
      </c>
      <c r="V11" s="4">
        <v>3550.1652481608962</v>
      </c>
      <c r="W11" s="78">
        <v>4567.7536076280194</v>
      </c>
    </row>
    <row r="12" spans="1:25" x14ac:dyDescent="0.3">
      <c r="B12" s="1" t="s">
        <v>80</v>
      </c>
      <c r="C12" s="5">
        <v>0.55919042403880781</v>
      </c>
      <c r="D12" s="5">
        <v>0.56535088309541459</v>
      </c>
      <c r="E12" s="5">
        <v>0.57188848658471469</v>
      </c>
      <c r="F12" s="5">
        <v>0.57562770329963253</v>
      </c>
      <c r="G12" s="5">
        <v>0.57774119744781471</v>
      </c>
      <c r="H12" s="5">
        <v>0.58159764086239085</v>
      </c>
      <c r="I12" s="5">
        <v>0.59061902239760922</v>
      </c>
      <c r="J12" s="5">
        <v>0.59394997658785387</v>
      </c>
      <c r="K12" s="5">
        <v>0.57510873238426552</v>
      </c>
      <c r="L12" s="5">
        <v>0.56648351874361969</v>
      </c>
      <c r="M12" s="5">
        <v>0.56898185803592716</v>
      </c>
      <c r="N12" s="5">
        <v>0.56887522501603061</v>
      </c>
      <c r="O12" s="5">
        <v>0.57109645644840723</v>
      </c>
      <c r="P12" s="5">
        <v>0.56000000000000005</v>
      </c>
      <c r="Q12" s="93"/>
      <c r="R12" s="5">
        <v>0.56960000946087996</v>
      </c>
      <c r="S12" s="5">
        <v>0.54056935020513819</v>
      </c>
      <c r="T12" s="5">
        <v>0.5653508450988215</v>
      </c>
      <c r="U12" s="5">
        <v>0.58159764086239085</v>
      </c>
      <c r="V12" s="5">
        <v>0.56648351874361969</v>
      </c>
      <c r="W12" s="5">
        <v>0.56623789549550096</v>
      </c>
    </row>
    <row r="13" spans="1:25" x14ac:dyDescent="0.3">
      <c r="B13" s="1" t="s">
        <v>81</v>
      </c>
      <c r="C13" s="5">
        <v>0.44080957596118719</v>
      </c>
      <c r="D13" s="5">
        <v>0.43464911690459701</v>
      </c>
      <c r="E13" s="5">
        <v>0.42811151341527626</v>
      </c>
      <c r="F13" s="5">
        <v>0.42437229670036286</v>
      </c>
      <c r="G13" s="5">
        <v>0.42225880255218806</v>
      </c>
      <c r="H13" s="5">
        <v>0.41840802576976233</v>
      </c>
      <c r="I13" s="5">
        <v>0.40938097760238112</v>
      </c>
      <c r="J13" s="5">
        <v>0.40605002341214547</v>
      </c>
      <c r="K13" s="5">
        <v>0.42489126761573326</v>
      </c>
      <c r="L13" s="5">
        <v>0.43351648125638564</v>
      </c>
      <c r="M13" s="5">
        <v>0.43101814196407096</v>
      </c>
      <c r="N13" s="5">
        <v>0.43112477498396867</v>
      </c>
      <c r="O13" s="5">
        <v>0.42890354355159432</v>
      </c>
      <c r="P13" s="5">
        <v>0.44</v>
      </c>
      <c r="R13" s="5">
        <v>0.43039999053911998</v>
      </c>
      <c r="S13" s="5">
        <v>0.4594306497948617</v>
      </c>
      <c r="T13" s="5">
        <v>0.43464915490117861</v>
      </c>
      <c r="U13" s="5">
        <v>0.41840802576976233</v>
      </c>
      <c r="V13" s="5">
        <v>0.43351648125638564</v>
      </c>
      <c r="W13" s="5">
        <v>0.43376210450450159</v>
      </c>
    </row>
    <row r="14" spans="1:25" x14ac:dyDescent="0.3">
      <c r="B14" s="15" t="s">
        <v>86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R14" s="13"/>
      <c r="S14" s="13"/>
      <c r="T14" s="13"/>
      <c r="U14" s="13"/>
      <c r="V14" s="13"/>
      <c r="W14" s="13"/>
    </row>
    <row r="15" spans="1:25" x14ac:dyDescent="0.3">
      <c r="B15" t="s">
        <v>38</v>
      </c>
      <c r="C15" s="4">
        <v>499.36224700000002</v>
      </c>
      <c r="D15" s="4">
        <v>603.12076609999997</v>
      </c>
      <c r="E15" s="4">
        <v>582.27991039999995</v>
      </c>
      <c r="F15" s="4">
        <v>638.03746569999998</v>
      </c>
      <c r="G15" s="4">
        <v>679.04557160000002</v>
      </c>
      <c r="H15" s="4">
        <v>747</v>
      </c>
      <c r="I15" s="20">
        <v>715.1</v>
      </c>
      <c r="J15" s="20">
        <v>828.12</v>
      </c>
      <c r="K15" s="20">
        <v>879</v>
      </c>
      <c r="L15" s="20">
        <v>932.97438999999997</v>
      </c>
      <c r="M15" s="20">
        <v>886.50041599999997</v>
      </c>
      <c r="N15" s="20">
        <v>930.55356340000003</v>
      </c>
      <c r="O15" s="20">
        <v>976.61318159999996</v>
      </c>
      <c r="P15" s="4">
        <v>1040.0504092000001</v>
      </c>
      <c r="Q15" s="4"/>
      <c r="R15">
        <v>895</v>
      </c>
      <c r="S15" s="4">
        <v>1295</v>
      </c>
      <c r="T15" s="4">
        <v>1964.3768981999999</v>
      </c>
      <c r="U15" s="4">
        <v>2646</v>
      </c>
      <c r="V15" s="4">
        <v>3355.0729117999995</v>
      </c>
      <c r="W15" s="4">
        <v>3833.7175702000004</v>
      </c>
      <c r="X15" s="5"/>
      <c r="Y15" s="5"/>
    </row>
    <row r="16" spans="1:25" x14ac:dyDescent="0.3">
      <c r="B16" s="11" t="s">
        <v>154</v>
      </c>
      <c r="C16" s="4">
        <v>0</v>
      </c>
      <c r="D16" s="4">
        <v>1</v>
      </c>
      <c r="E16" s="4">
        <v>8</v>
      </c>
      <c r="F16" s="4">
        <v>21</v>
      </c>
      <c r="G16" s="4">
        <v>53</v>
      </c>
      <c r="H16" s="4">
        <v>63</v>
      </c>
      <c r="I16" s="4">
        <v>52</v>
      </c>
      <c r="J16" s="20">
        <v>54</v>
      </c>
      <c r="K16" s="20">
        <v>38</v>
      </c>
      <c r="L16" s="20">
        <v>85</v>
      </c>
      <c r="M16" s="20">
        <v>73</v>
      </c>
      <c r="N16" s="20">
        <v>83</v>
      </c>
      <c r="O16" s="20">
        <v>84</v>
      </c>
      <c r="P16" s="93">
        <v>0</v>
      </c>
      <c r="R16" s="4">
        <v>0</v>
      </c>
      <c r="S16" s="4">
        <v>0</v>
      </c>
      <c r="T16" s="4">
        <v>1</v>
      </c>
      <c r="U16" s="4">
        <v>146</v>
      </c>
      <c r="V16" s="78">
        <v>229</v>
      </c>
      <c r="W16" s="78">
        <v>240</v>
      </c>
    </row>
    <row r="17" spans="2:23" x14ac:dyDescent="0.3">
      <c r="B17" s="24" t="s">
        <v>6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93"/>
      <c r="R17" s="13"/>
      <c r="S17" s="13"/>
      <c r="T17" s="13"/>
      <c r="U17" s="13"/>
      <c r="V17" s="13"/>
      <c r="W17" s="13"/>
    </row>
    <row r="18" spans="2:23" x14ac:dyDescent="0.3">
      <c r="B18" s="1" t="s">
        <v>8</v>
      </c>
      <c r="C18" s="5">
        <v>0.69179999999999997</v>
      </c>
      <c r="D18" s="31">
        <v>0.69650000000000001</v>
      </c>
      <c r="E18" s="31">
        <v>0.70109999999999995</v>
      </c>
      <c r="F18" s="5">
        <v>0.70609999999999995</v>
      </c>
      <c r="G18" s="5">
        <v>0.71140000000000003</v>
      </c>
      <c r="H18" s="5">
        <v>0.72</v>
      </c>
      <c r="I18" s="5">
        <v>0.72260000000000002</v>
      </c>
      <c r="J18" s="33">
        <v>0.73</v>
      </c>
      <c r="K18" s="33">
        <v>0.74</v>
      </c>
      <c r="L18" s="33">
        <v>0.75</v>
      </c>
      <c r="M18" s="33">
        <v>0.75</v>
      </c>
      <c r="N18" s="33">
        <v>0.75429999999999997</v>
      </c>
      <c r="O18" s="33">
        <v>0.76</v>
      </c>
      <c r="P18" s="5">
        <v>0.75700000000000001</v>
      </c>
      <c r="Q18" s="93"/>
      <c r="R18" s="132">
        <v>0.64200000000000002</v>
      </c>
      <c r="S18" s="132">
        <v>0.67600000000000005</v>
      </c>
      <c r="T18" s="132">
        <v>0.69599999999999995</v>
      </c>
      <c r="U18" s="132">
        <v>0.72</v>
      </c>
      <c r="V18" s="33">
        <v>0.75</v>
      </c>
      <c r="W18" s="5">
        <v>0.75700000000000001</v>
      </c>
    </row>
    <row r="19" spans="2:23" x14ac:dyDescent="0.3">
      <c r="B19" s="1" t="s">
        <v>7</v>
      </c>
      <c r="C19" s="5">
        <v>0.30819999999999997</v>
      </c>
      <c r="D19" s="31">
        <v>0.30349999999999999</v>
      </c>
      <c r="E19" s="31">
        <v>0.2989</v>
      </c>
      <c r="F19" s="5">
        <v>0.29389999999999999</v>
      </c>
      <c r="G19" s="5">
        <v>0.28999999999999998</v>
      </c>
      <c r="H19" s="5">
        <v>0.28000000000000003</v>
      </c>
      <c r="I19" s="5">
        <v>0.28000000000000003</v>
      </c>
      <c r="J19" s="33">
        <v>0.27</v>
      </c>
      <c r="K19" s="33">
        <v>0.26</v>
      </c>
      <c r="L19" s="33">
        <v>0.25</v>
      </c>
      <c r="M19" s="33">
        <v>0.25</v>
      </c>
      <c r="N19" s="33">
        <v>0.2457</v>
      </c>
      <c r="O19" s="33">
        <v>0.24</v>
      </c>
      <c r="P19" s="5">
        <v>0.24299999999999999</v>
      </c>
      <c r="Q19" s="4"/>
      <c r="R19" s="132">
        <v>0.35799999999999998</v>
      </c>
      <c r="S19" s="132">
        <v>0.32400000000000001</v>
      </c>
      <c r="T19" s="132">
        <v>0.30399999999999999</v>
      </c>
      <c r="U19" s="132">
        <v>0.28000000000000003</v>
      </c>
      <c r="V19" s="33">
        <v>0.25</v>
      </c>
      <c r="W19" s="5">
        <v>0.24299999999999999</v>
      </c>
    </row>
    <row r="20" spans="2:23" x14ac:dyDescent="0.3">
      <c r="B20" s="24" t="s">
        <v>183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R20" s="87"/>
      <c r="S20" s="87"/>
      <c r="T20" s="87"/>
      <c r="U20" s="87"/>
      <c r="V20" s="87"/>
      <c r="W20" s="87"/>
    </row>
    <row r="21" spans="2:23" x14ac:dyDescent="0.3">
      <c r="B21" s="1" t="s">
        <v>82</v>
      </c>
      <c r="C21" s="5">
        <v>0.12584209466163973</v>
      </c>
      <c r="D21" s="5">
        <v>0.11879188366570392</v>
      </c>
      <c r="E21" s="5">
        <v>0.11228845821047462</v>
      </c>
      <c r="F21" s="5">
        <v>0.10643844090973685</v>
      </c>
      <c r="G21" s="5">
        <v>0.10118644996672412</v>
      </c>
      <c r="H21" s="5">
        <v>9.1446416831032218E-2</v>
      </c>
      <c r="I21" s="5">
        <v>8.5999999999999993E-2</v>
      </c>
      <c r="J21" s="33">
        <v>8.1300000000000011E-2</v>
      </c>
      <c r="K21" s="33">
        <v>7.6999999999999999E-2</v>
      </c>
      <c r="L21" s="33">
        <v>7.2900000000000006E-2</v>
      </c>
      <c r="M21" s="33">
        <v>6.9199999999999998E-2</v>
      </c>
      <c r="N21" s="33">
        <v>6.6000000000000003E-2</v>
      </c>
      <c r="O21" s="33">
        <v>6.3200000000000006E-2</v>
      </c>
      <c r="P21" s="5">
        <v>6.3200000000000006E-2</v>
      </c>
      <c r="R21" s="5">
        <v>0.21306720363225015</v>
      </c>
      <c r="S21" s="5">
        <v>0.15345819614335501</v>
      </c>
      <c r="T21" s="5">
        <v>0.11879187903191954</v>
      </c>
      <c r="U21" s="5">
        <v>9.1446416831032218E-2</v>
      </c>
      <c r="V21" s="33">
        <v>7.2900000000000006E-2</v>
      </c>
      <c r="W21" s="132">
        <v>6.3200000000000006E-2</v>
      </c>
    </row>
    <row r="22" spans="2:23" x14ac:dyDescent="0.3">
      <c r="B22" s="1" t="s">
        <v>74</v>
      </c>
      <c r="C22" s="5">
        <v>0.38922137532744883</v>
      </c>
      <c r="D22" s="5">
        <v>0.39266717343136004</v>
      </c>
      <c r="E22" s="5">
        <v>0.39391351502177879</v>
      </c>
      <c r="F22" s="5">
        <v>0.39485447950208058</v>
      </c>
      <c r="G22" s="5">
        <v>0.39862555302056568</v>
      </c>
      <c r="H22" s="5">
        <v>0.40272024983563448</v>
      </c>
      <c r="I22" s="5">
        <v>0.40539999999999998</v>
      </c>
      <c r="J22" s="33">
        <v>0.41020000000000001</v>
      </c>
      <c r="K22" s="33">
        <v>0.41489999999999999</v>
      </c>
      <c r="L22" s="33">
        <v>0.42230000000000001</v>
      </c>
      <c r="M22" s="33">
        <v>0.42570000000000002</v>
      </c>
      <c r="N22" s="33">
        <v>0.42709999999999998</v>
      </c>
      <c r="O22" s="33">
        <v>0.42699999999999999</v>
      </c>
      <c r="P22" s="5">
        <v>0.42699999999999999</v>
      </c>
      <c r="R22" s="5">
        <v>0.38194391062743371</v>
      </c>
      <c r="S22" s="5">
        <v>0.37810420288595981</v>
      </c>
      <c r="T22" s="5">
        <v>0.39266707054200423</v>
      </c>
      <c r="U22" s="5">
        <v>0.40272024983563448</v>
      </c>
      <c r="V22" s="33">
        <v>0.42230000000000001</v>
      </c>
      <c r="W22" s="132">
        <v>0.42699999999999999</v>
      </c>
    </row>
    <row r="23" spans="2:23" x14ac:dyDescent="0.3">
      <c r="B23" s="1" t="s">
        <v>75</v>
      </c>
      <c r="C23" s="5">
        <v>0.23855949709767033</v>
      </c>
      <c r="D23" s="5">
        <v>0.24529222907825421</v>
      </c>
      <c r="E23" s="5">
        <v>0.24975267287666403</v>
      </c>
      <c r="F23" s="5">
        <v>0.25607204195813615</v>
      </c>
      <c r="G23" s="5">
        <v>0.25757719336026619</v>
      </c>
      <c r="H23" s="5">
        <v>0.26228961209730439</v>
      </c>
      <c r="I23" s="5">
        <v>0.26579999999999998</v>
      </c>
      <c r="J23" s="33">
        <v>0.26910000000000001</v>
      </c>
      <c r="K23" s="33">
        <v>0.27200000000000002</v>
      </c>
      <c r="L23" s="33">
        <v>0.27039999999999997</v>
      </c>
      <c r="M23" s="33">
        <v>0.2656</v>
      </c>
      <c r="N23" s="33">
        <v>0.26179999999999998</v>
      </c>
      <c r="O23" s="33">
        <v>0.25800000000000001</v>
      </c>
      <c r="P23" s="5">
        <v>0.25800000000000001</v>
      </c>
      <c r="R23" s="5">
        <v>0.17529054680702122</v>
      </c>
      <c r="S23" s="5">
        <v>0.21214508346584593</v>
      </c>
      <c r="T23" s="5">
        <v>0.2452921034878176</v>
      </c>
      <c r="U23" s="5">
        <v>0.26228961209730439</v>
      </c>
      <c r="V23" s="33">
        <v>0.27039999999999997</v>
      </c>
      <c r="W23" s="132">
        <v>0.25800000000000001</v>
      </c>
    </row>
    <row r="24" spans="2:23" x14ac:dyDescent="0.3">
      <c r="B24" s="1" t="s">
        <v>76</v>
      </c>
      <c r="C24" s="5">
        <v>0.11064994134772178</v>
      </c>
      <c r="D24" s="5">
        <v>0.11369005116631499</v>
      </c>
      <c r="E24" s="5">
        <v>0.11873020676118608</v>
      </c>
      <c r="F24" s="5">
        <v>0.11992822743155671</v>
      </c>
      <c r="G24" s="5">
        <v>0.12279963818944416</v>
      </c>
      <c r="H24" s="5">
        <v>0.12461702827087442</v>
      </c>
      <c r="I24" s="5">
        <v>0.12570000000000001</v>
      </c>
      <c r="J24" s="33">
        <v>0.12560000000000002</v>
      </c>
      <c r="K24" s="33">
        <v>0.125</v>
      </c>
      <c r="L24" s="33">
        <v>0.1229</v>
      </c>
      <c r="M24" s="33">
        <v>0.12239999999999999</v>
      </c>
      <c r="N24" s="33">
        <v>0.123</v>
      </c>
      <c r="O24" s="33">
        <v>0.122</v>
      </c>
      <c r="P24" s="5">
        <v>0.122</v>
      </c>
      <c r="R24" s="5">
        <v>8.0633988120227776E-2</v>
      </c>
      <c r="S24" s="5">
        <v>0.10106065383287567</v>
      </c>
      <c r="T24" s="5">
        <v>0.11369006643298174</v>
      </c>
      <c r="U24" s="5">
        <v>0.12461702827087442</v>
      </c>
      <c r="V24" s="33">
        <v>0.1229</v>
      </c>
      <c r="W24" s="132">
        <v>0.122</v>
      </c>
    </row>
    <row r="25" spans="2:23" x14ac:dyDescent="0.3">
      <c r="B25" s="1" t="s">
        <v>77</v>
      </c>
      <c r="C25" s="5">
        <v>7.3900911262982177E-2</v>
      </c>
      <c r="D25" s="5">
        <v>7.3527510536639779E-2</v>
      </c>
      <c r="E25" s="5">
        <v>7.2074122890793818E-2</v>
      </c>
      <c r="F25" s="5">
        <v>7.2677876201309735E-2</v>
      </c>
      <c r="G25" s="5">
        <v>7.1772522186755269E-2</v>
      </c>
      <c r="H25" s="5">
        <v>7.1448060486522025E-2</v>
      </c>
      <c r="I25" s="5">
        <v>7.0999999999999994E-2</v>
      </c>
      <c r="J25" s="33">
        <v>6.9800000000000001E-2</v>
      </c>
      <c r="K25" s="33">
        <v>6.8699999999999997E-2</v>
      </c>
      <c r="L25" s="33">
        <v>6.6900000000000001E-2</v>
      </c>
      <c r="M25" s="33">
        <v>6.7699999999999996E-2</v>
      </c>
      <c r="N25" s="33">
        <v>6.7199999999999996E-2</v>
      </c>
      <c r="O25" s="33">
        <v>6.7100000000000007E-2</v>
      </c>
      <c r="P25" s="5">
        <v>6.7000000000000004E-2</v>
      </c>
      <c r="R25" s="5">
        <v>5.9732266194593021E-2</v>
      </c>
      <c r="S25" s="5">
        <v>7.5734399551230541E-2</v>
      </c>
      <c r="T25" s="5">
        <v>7.3527485582407445E-2</v>
      </c>
      <c r="U25" s="5">
        <v>7.1448060486522025E-2</v>
      </c>
      <c r="V25" s="33">
        <v>6.6900000000000001E-2</v>
      </c>
      <c r="W25" s="132">
        <v>6.7000000000000004E-2</v>
      </c>
    </row>
    <row r="26" spans="2:23" x14ac:dyDescent="0.3">
      <c r="B26" s="1" t="s">
        <v>9</v>
      </c>
      <c r="C26" s="5">
        <v>6.1826180302533791E-2</v>
      </c>
      <c r="D26" s="5">
        <v>5.6031152121735879E-2</v>
      </c>
      <c r="E26" s="5">
        <v>5.3241024239095908E-2</v>
      </c>
      <c r="F26" s="5">
        <v>5.0028933997178296E-2</v>
      </c>
      <c r="G26" s="5">
        <v>4.803864327624767E-2</v>
      </c>
      <c r="H26" s="5">
        <v>4.7475345167652859E-2</v>
      </c>
      <c r="I26" s="5">
        <v>4.5999999999999999E-2</v>
      </c>
      <c r="J26" s="33">
        <v>4.3899999999999995E-2</v>
      </c>
      <c r="K26" s="33">
        <v>4.2500000000000003E-2</v>
      </c>
      <c r="L26" s="33">
        <v>4.4699999999999997E-2</v>
      </c>
      <c r="M26" s="33">
        <v>4.9399999999999999E-2</v>
      </c>
      <c r="N26" s="33">
        <v>5.4899999999999997E-2</v>
      </c>
      <c r="O26" s="33">
        <v>6.3200000000000006E-2</v>
      </c>
      <c r="P26" s="5">
        <v>6.3E-2</v>
      </c>
      <c r="R26" s="5">
        <v>8.9332084618474097E-2</v>
      </c>
      <c r="S26" s="5">
        <v>7.9497464120733038E-2</v>
      </c>
      <c r="T26" s="5">
        <v>5.6031165535135208E-2</v>
      </c>
      <c r="U26" s="5">
        <v>4.7475345167652859E-2</v>
      </c>
      <c r="V26" s="33">
        <v>4.4699999999999997E-2</v>
      </c>
      <c r="W26" s="132">
        <v>6.3E-2</v>
      </c>
    </row>
    <row r="27" spans="2:23" x14ac:dyDescent="0.3">
      <c r="B27" s="15" t="s">
        <v>193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R27" s="13"/>
      <c r="S27" s="13"/>
      <c r="T27" s="13"/>
      <c r="U27" s="13"/>
      <c r="V27" s="13"/>
      <c r="W27" s="13"/>
    </row>
    <row r="28" spans="2:23" x14ac:dyDescent="0.3">
      <c r="B28" t="s">
        <v>12</v>
      </c>
      <c r="C28" s="5">
        <v>0.30592682116013481</v>
      </c>
      <c r="D28" s="80">
        <v>0.30659359560882193</v>
      </c>
      <c r="E28" s="80">
        <v>0.30801093988948675</v>
      </c>
      <c r="F28" s="57">
        <v>0.31268752300082081</v>
      </c>
      <c r="G28" s="57">
        <v>0.31314990957419681</v>
      </c>
      <c r="H28" s="57">
        <v>0.31295899598921367</v>
      </c>
      <c r="I28" s="57">
        <v>0.31049699463132813</v>
      </c>
      <c r="J28" s="57">
        <v>0.31060087552217136</v>
      </c>
      <c r="K28" s="5">
        <v>0.3108606684893509</v>
      </c>
      <c r="L28" s="5">
        <v>0.31167827287823324</v>
      </c>
      <c r="M28" s="5">
        <v>0.30966058407665065</v>
      </c>
      <c r="N28" s="5">
        <v>0.3092240152415629</v>
      </c>
      <c r="O28" s="5">
        <v>0.3082442069627252</v>
      </c>
      <c r="P28" s="5">
        <v>0.3074387915295469</v>
      </c>
      <c r="R28" s="5">
        <v>0.33324312141720341</v>
      </c>
      <c r="S28" s="5">
        <v>0.31348491666756145</v>
      </c>
      <c r="T28" s="80">
        <v>0.30659359560882193</v>
      </c>
      <c r="U28" s="57">
        <v>0.31295899598921367</v>
      </c>
      <c r="V28" s="5">
        <v>0.31167827287823324</v>
      </c>
      <c r="W28" s="5">
        <v>0.3074387915295469</v>
      </c>
    </row>
    <row r="29" spans="2:23" x14ac:dyDescent="0.3">
      <c r="B29" t="s">
        <v>13</v>
      </c>
      <c r="C29" s="5">
        <v>0.18240311226070147</v>
      </c>
      <c r="D29" s="80">
        <v>0.18009983145764172</v>
      </c>
      <c r="E29" s="80">
        <v>0.17911581284783779</v>
      </c>
      <c r="F29" s="57">
        <v>0.17536540919317589</v>
      </c>
      <c r="G29" s="57">
        <v>0.17421336899520373</v>
      </c>
      <c r="H29" s="57">
        <v>0.17445996056082122</v>
      </c>
      <c r="I29" s="57">
        <v>0.17052335322518081</v>
      </c>
      <c r="J29" s="57">
        <v>0.16723332588671391</v>
      </c>
      <c r="K29" s="33">
        <v>0.16463795945591622</v>
      </c>
      <c r="L29" s="33">
        <v>0.16148136967423068</v>
      </c>
      <c r="M29" s="33">
        <v>0.16084242067620241</v>
      </c>
      <c r="N29" s="5">
        <v>0.15851524758642199</v>
      </c>
      <c r="O29" s="5">
        <v>0.15650920373588351</v>
      </c>
      <c r="P29" s="5">
        <v>0.15519134331272677</v>
      </c>
      <c r="R29" s="5">
        <v>0.18908569237494013</v>
      </c>
      <c r="S29" s="5">
        <v>0.18414937983459434</v>
      </c>
      <c r="T29" s="80">
        <v>0.18009983145764172</v>
      </c>
      <c r="U29" s="57">
        <v>0.17445996056082122</v>
      </c>
      <c r="V29" s="33">
        <v>0.16148136967423068</v>
      </c>
      <c r="W29" s="5">
        <v>0.15519134331272677</v>
      </c>
    </row>
    <row r="30" spans="2:23" x14ac:dyDescent="0.3">
      <c r="B30" t="s">
        <v>14</v>
      </c>
      <c r="C30" s="5">
        <v>0.1488969165393807</v>
      </c>
      <c r="D30" s="80">
        <v>0.14695157512092136</v>
      </c>
      <c r="E30" s="80">
        <v>0.14412191751619535</v>
      </c>
      <c r="F30" s="57">
        <v>0.13939522809134475</v>
      </c>
      <c r="G30" s="57">
        <v>0.13387036334473879</v>
      </c>
      <c r="H30" s="57">
        <v>0.12848459843178273</v>
      </c>
      <c r="I30" s="57">
        <v>0.12314379832334418</v>
      </c>
      <c r="J30" s="57">
        <v>0.11814328461339631</v>
      </c>
      <c r="K30" s="33">
        <v>0.11253715698478281</v>
      </c>
      <c r="L30" s="33">
        <v>0.10838381462205755</v>
      </c>
      <c r="M30" s="33">
        <v>0.10493085321106591</v>
      </c>
      <c r="N30" s="5">
        <v>0.10191087389441685</v>
      </c>
      <c r="O30" s="5">
        <v>9.9310564139717949E-2</v>
      </c>
      <c r="P30" s="5">
        <v>9.6890689090891213E-2</v>
      </c>
      <c r="R30" s="5">
        <v>0.16530886361641225</v>
      </c>
      <c r="S30" s="5">
        <v>0.15122541196039557</v>
      </c>
      <c r="T30" s="80">
        <v>0.14695157512092136</v>
      </c>
      <c r="U30" s="57">
        <v>0.12848459843178273</v>
      </c>
      <c r="V30" s="33">
        <v>0.10838381462205755</v>
      </c>
      <c r="W30" s="5">
        <v>9.6890689090891213E-2</v>
      </c>
    </row>
    <row r="31" spans="2:23" x14ac:dyDescent="0.3">
      <c r="B31" t="s">
        <v>15</v>
      </c>
      <c r="C31" s="5">
        <v>6.6417074566950424E-2</v>
      </c>
      <c r="D31" s="80">
        <v>6.7387447840576292E-2</v>
      </c>
      <c r="E31" s="80">
        <v>6.7101594441796669E-2</v>
      </c>
      <c r="F31" s="57">
        <v>6.7188717087854122E-2</v>
      </c>
      <c r="G31" s="57">
        <v>6.7763435331617675E-2</v>
      </c>
      <c r="H31" s="57">
        <v>6.7921679124170631E-2</v>
      </c>
      <c r="I31" s="57">
        <v>6.7752958511895861E-2</v>
      </c>
      <c r="J31" s="57">
        <v>6.7933833986765016E-2</v>
      </c>
      <c r="K31" s="33">
        <v>6.5784803827040134E-2</v>
      </c>
      <c r="L31" s="33">
        <v>6.3704660057986279E-2</v>
      </c>
      <c r="M31" s="33">
        <v>6.1219843132837785E-2</v>
      </c>
      <c r="N31" s="5">
        <v>5.9259086060272283E-2</v>
      </c>
      <c r="O31" s="5">
        <v>5.7116938222486653E-2</v>
      </c>
      <c r="P31" s="5">
        <v>5.5048081620464713E-2</v>
      </c>
      <c r="R31" s="5">
        <v>4.7465871467578059E-2</v>
      </c>
      <c r="S31" s="5">
        <v>6.2038666667968208E-2</v>
      </c>
      <c r="T31" s="80">
        <v>6.7387447840576292E-2</v>
      </c>
      <c r="U31" s="57">
        <v>6.7921679124170631E-2</v>
      </c>
      <c r="V31" s="33">
        <v>6.3704660057986279E-2</v>
      </c>
      <c r="W31" s="5">
        <v>5.5048081620464713E-2</v>
      </c>
    </row>
    <row r="32" spans="2:23" x14ac:dyDescent="0.3">
      <c r="B32" t="s">
        <v>16</v>
      </c>
      <c r="C32" s="5">
        <v>6.8119045391669866E-2</v>
      </c>
      <c r="D32" s="80">
        <v>6.6931636523677202E-2</v>
      </c>
      <c r="E32" s="80">
        <v>6.5792902810231452E-2</v>
      </c>
      <c r="F32" s="57">
        <v>6.5261929343398903E-2</v>
      </c>
      <c r="G32" s="57">
        <v>6.4104346900172818E-2</v>
      </c>
      <c r="H32" s="57">
        <v>6.2469949540292273E-2</v>
      </c>
      <c r="I32" s="57">
        <v>6.150890202764131E-2</v>
      </c>
      <c r="J32" s="57">
        <v>5.8017846060239193E-2</v>
      </c>
      <c r="K32" s="33">
        <v>5.7522594409278441E-2</v>
      </c>
      <c r="L32" s="33">
        <v>5.5397796097994514E-2</v>
      </c>
      <c r="M32" s="33">
        <v>5.6022715991174275E-2</v>
      </c>
      <c r="N32" s="5">
        <v>5.560652348040699E-2</v>
      </c>
      <c r="O32" s="5">
        <v>5.5339778005219963E-2</v>
      </c>
      <c r="P32" s="5">
        <v>5.4561980803887813E-2</v>
      </c>
      <c r="R32" s="5">
        <v>9.1346160406490337E-2</v>
      </c>
      <c r="S32" s="5">
        <v>7.365845039831867E-2</v>
      </c>
      <c r="T32" s="80">
        <v>6.6931636523677202E-2</v>
      </c>
      <c r="U32" s="57">
        <v>6.2469949540292273E-2</v>
      </c>
      <c r="V32" s="33">
        <v>5.5397796097994514E-2</v>
      </c>
      <c r="W32" s="5">
        <v>5.4561980803887813E-2</v>
      </c>
    </row>
    <row r="33" spans="2:23" x14ac:dyDescent="0.3">
      <c r="B33" t="s">
        <v>17</v>
      </c>
      <c r="C33" s="5">
        <v>5.6678795744473057E-2</v>
      </c>
      <c r="D33" s="80">
        <v>5.5834544824653401E-2</v>
      </c>
      <c r="E33" s="80">
        <v>5.7541944984396048E-2</v>
      </c>
      <c r="F33" s="57">
        <v>6.0946033597046811E-2</v>
      </c>
      <c r="G33" s="57">
        <v>6.9247381439091163E-2</v>
      </c>
      <c r="H33" s="57">
        <v>6.9237863810806585E-2</v>
      </c>
      <c r="I33" s="57">
        <v>6.9322941776810199E-2</v>
      </c>
      <c r="J33" s="57">
        <v>6.9770541668878305E-2</v>
      </c>
      <c r="K33" s="33">
        <v>7.0841247970913027E-2</v>
      </c>
      <c r="L33" s="33">
        <v>7.0846190822748026E-2</v>
      </c>
      <c r="M33" s="33">
        <v>7.1225026127830479E-2</v>
      </c>
      <c r="N33" s="5">
        <v>7.2208176191803336E-2</v>
      </c>
      <c r="O33" s="5">
        <v>7.3460450734876614E-2</v>
      </c>
      <c r="P33" s="5">
        <v>7.296553647445167E-2</v>
      </c>
      <c r="R33" s="5">
        <v>6.1922368931561909E-2</v>
      </c>
      <c r="S33" s="5">
        <v>5.9319758968637219E-2</v>
      </c>
      <c r="T33" s="80">
        <v>5.5834544824653401E-2</v>
      </c>
      <c r="U33" s="57">
        <v>6.9237863810806585E-2</v>
      </c>
      <c r="V33" s="33">
        <v>7.0846190822748026E-2</v>
      </c>
      <c r="W33" s="5">
        <v>7.296553647445167E-2</v>
      </c>
    </row>
    <row r="34" spans="2:23" x14ac:dyDescent="0.3">
      <c r="B34" t="s">
        <v>18</v>
      </c>
      <c r="C34" s="5">
        <v>4.3607026544075625E-2</v>
      </c>
      <c r="D34" s="80">
        <v>4.4363251985483382E-2</v>
      </c>
      <c r="E34" s="80">
        <v>4.4551508926585673E-2</v>
      </c>
      <c r="F34" s="57">
        <v>4.4907259028454945E-2</v>
      </c>
      <c r="G34" s="57">
        <v>4.6224719722580764E-2</v>
      </c>
      <c r="H34" s="57">
        <v>4.8410111811826313E-2</v>
      </c>
      <c r="I34" s="57">
        <v>5.0929566577639689E-2</v>
      </c>
      <c r="J34" s="57">
        <v>5.405603501448434E-2</v>
      </c>
      <c r="K34" s="33">
        <v>5.6120666292375609E-2</v>
      </c>
      <c r="L34" s="33">
        <v>5.8634342322365564E-2</v>
      </c>
      <c r="M34" s="33">
        <v>6.046985118693169E-2</v>
      </c>
      <c r="N34" s="5">
        <v>6.3174184632802916E-2</v>
      </c>
      <c r="O34" s="5">
        <v>6.5189915077370375E-2</v>
      </c>
      <c r="P34" s="5">
        <v>6.7039256403457953E-2</v>
      </c>
      <c r="R34" s="5">
        <v>1.2905913823209813E-2</v>
      </c>
      <c r="S34" s="5">
        <v>3.4738959155537728E-2</v>
      </c>
      <c r="T34" s="80">
        <v>4.4363251985483382E-2</v>
      </c>
      <c r="U34" s="57">
        <v>4.8410111811826313E-2</v>
      </c>
      <c r="V34" s="33">
        <v>5.8634342322365564E-2</v>
      </c>
      <c r="W34" s="5">
        <v>6.7039256403457953E-2</v>
      </c>
    </row>
    <row r="35" spans="2:23" x14ac:dyDescent="0.3">
      <c r="B35" t="s">
        <v>19</v>
      </c>
      <c r="C35" s="5">
        <v>3.3691609765399672E-2</v>
      </c>
      <c r="D35" s="80">
        <v>3.3688721584634394E-2</v>
      </c>
      <c r="E35" s="80">
        <v>3.3119587561373405E-2</v>
      </c>
      <c r="F35" s="57">
        <v>3.0742629062690326E-2</v>
      </c>
      <c r="G35" s="57">
        <v>2.9647118101766186E-2</v>
      </c>
      <c r="H35" s="57">
        <v>2.8671791319254361E-2</v>
      </c>
      <c r="I35" s="57">
        <v>2.7842046828356091E-2</v>
      </c>
      <c r="J35" s="57">
        <v>2.6829830179010035E-2</v>
      </c>
      <c r="K35" s="5">
        <v>2.5935231049073373E-2</v>
      </c>
      <c r="L35" s="5">
        <v>2.4993687075254522E-2</v>
      </c>
      <c r="M35" s="5">
        <v>2.4281487131540175E-2</v>
      </c>
      <c r="N35" s="5">
        <v>2.4136466341199869E-2</v>
      </c>
      <c r="O35" s="5">
        <v>2.3466711238538409E-2</v>
      </c>
      <c r="P35" s="5">
        <v>2.2683553499461752E-2</v>
      </c>
      <c r="R35" s="5">
        <v>3.9049781967653796E-2</v>
      </c>
      <c r="S35" s="5">
        <v>3.5295040206059107E-2</v>
      </c>
      <c r="T35" s="80">
        <v>3.3688721584634394E-2</v>
      </c>
      <c r="U35" s="57">
        <v>2.8671791319254361E-2</v>
      </c>
      <c r="V35" s="5">
        <v>2.4993687075254522E-2</v>
      </c>
      <c r="W35" s="5">
        <v>2.2683553499461752E-2</v>
      </c>
    </row>
    <row r="36" spans="2:23" x14ac:dyDescent="0.3">
      <c r="B36" t="s">
        <v>20</v>
      </c>
      <c r="C36" s="5">
        <v>2.5017900649401011E-2</v>
      </c>
      <c r="D36" s="80">
        <v>2.6753374387504015E-2</v>
      </c>
      <c r="E36" s="80">
        <v>2.7033759866235196E-2</v>
      </c>
      <c r="F36" s="57">
        <v>2.7652893003378368E-2</v>
      </c>
      <c r="G36" s="57">
        <v>2.1340353198199775E-2</v>
      </c>
      <c r="H36" s="57">
        <v>2.1554213789193259E-2</v>
      </c>
      <c r="I36" s="57">
        <v>2.1369795986140833E-2</v>
      </c>
      <c r="J36" s="57">
        <v>2.0525766853001635E-2</v>
      </c>
      <c r="K36" s="5">
        <v>2.0733315912188414E-2</v>
      </c>
      <c r="L36" s="5">
        <v>2.0730728013276925E-2</v>
      </c>
      <c r="M36" s="5">
        <v>2.1166001573740694E-2</v>
      </c>
      <c r="N36" s="5">
        <v>2.105098641511868E-2</v>
      </c>
      <c r="O36" s="5">
        <v>2.102637553046945E-2</v>
      </c>
      <c r="P36" s="5">
        <v>2.066176494801614E-2</v>
      </c>
      <c r="R36" s="5">
        <v>2.7486585336454817E-3</v>
      </c>
      <c r="S36" s="5">
        <v>2.9329777538295243E-2</v>
      </c>
      <c r="T36" s="80">
        <v>2.6753374387504015E-2</v>
      </c>
      <c r="U36" s="57">
        <v>2.1554213789193259E-2</v>
      </c>
      <c r="V36" s="5">
        <v>2.0730728013276925E-2</v>
      </c>
      <c r="W36" s="5">
        <v>2.066176494801614E-2</v>
      </c>
    </row>
    <row r="37" spans="2:23" x14ac:dyDescent="0.3">
      <c r="B37" t="s">
        <v>21</v>
      </c>
      <c r="C37" s="5">
        <v>2.5098396165265682E-2</v>
      </c>
      <c r="D37" s="80">
        <v>2.3968599072188578E-2</v>
      </c>
      <c r="E37" s="80">
        <v>2.3589575750418583E-2</v>
      </c>
      <c r="F37" s="57">
        <v>2.320958755489869E-2</v>
      </c>
      <c r="G37" s="57">
        <v>2.3756971069147467E-2</v>
      </c>
      <c r="H37" s="57">
        <v>2.4416400764676965E-2</v>
      </c>
      <c r="I37" s="57">
        <v>2.6430529129605879E-2</v>
      </c>
      <c r="J37" s="57">
        <v>2.8126737409096804E-2</v>
      </c>
      <c r="K37" s="5">
        <v>2.888418739884507E-2</v>
      </c>
      <c r="L37" s="5">
        <v>3.0340561157186308E-2</v>
      </c>
      <c r="M37" s="5">
        <v>3.11602184381999E-2</v>
      </c>
      <c r="N37" s="5">
        <v>3.1072490800937717E-2</v>
      </c>
      <c r="O37" s="5">
        <v>3.2803327719563201E-2</v>
      </c>
      <c r="P37" s="5">
        <v>3.6176199123110868E-2</v>
      </c>
      <c r="R37" s="5">
        <v>3.2887019354322235E-2</v>
      </c>
      <c r="S37" s="5">
        <v>2.028345491302001E-2</v>
      </c>
      <c r="T37" s="80">
        <v>2.3968599072188578E-2</v>
      </c>
      <c r="U37" s="57">
        <v>2.4416400764676965E-2</v>
      </c>
      <c r="V37" s="5">
        <v>3.0340561157186308E-2</v>
      </c>
      <c r="W37" s="5">
        <v>3.6176199123110868E-2</v>
      </c>
    </row>
    <row r="38" spans="2:23" x14ac:dyDescent="0.3">
      <c r="B38" t="s">
        <v>22</v>
      </c>
      <c r="C38" s="5">
        <v>1.499554110726866E-2</v>
      </c>
      <c r="D38" s="80">
        <v>1.6804951555131516E-2</v>
      </c>
      <c r="E38" s="80">
        <v>1.8237959674891627E-2</v>
      </c>
      <c r="F38" s="57">
        <v>2.0327818287465993E-2</v>
      </c>
      <c r="G38" s="57">
        <v>2.271733353370959E-2</v>
      </c>
      <c r="H38" s="57">
        <v>2.645885381658648E-2</v>
      </c>
      <c r="I38" s="57">
        <v>3.3509526144747268E-2</v>
      </c>
      <c r="J38" s="57">
        <v>3.9294618321673594E-2</v>
      </c>
      <c r="K38" s="5">
        <v>4.3827623885897803E-2</v>
      </c>
      <c r="L38" s="5">
        <v>4.9482110566997112E-2</v>
      </c>
      <c r="M38" s="5">
        <v>5.3033027933968642E-2</v>
      </c>
      <c r="N38" s="5">
        <v>5.6512273697900864E-2</v>
      </c>
      <c r="O38" s="5">
        <v>5.9357999886341266E-2</v>
      </c>
      <c r="P38" s="5">
        <v>6.1976434103248733E-2</v>
      </c>
      <c r="R38" s="5">
        <v>1.6888580399512948E-3</v>
      </c>
      <c r="S38" s="5">
        <v>1.0146445522766622E-2</v>
      </c>
      <c r="T38" s="80">
        <v>1.6804951555131516E-2</v>
      </c>
      <c r="U38" s="57">
        <v>2.645885381658648E-2</v>
      </c>
      <c r="V38" s="5">
        <v>4.9482110566997112E-2</v>
      </c>
      <c r="W38" s="5">
        <v>6.1976434103248733E-2</v>
      </c>
    </row>
    <row r="39" spans="2:23" x14ac:dyDescent="0.3">
      <c r="B39" t="s">
        <v>23</v>
      </c>
      <c r="C39" s="5">
        <v>1.6412176175363939E-2</v>
      </c>
      <c r="D39" s="80">
        <v>1.6260143174270096E-2</v>
      </c>
      <c r="E39" s="80">
        <v>1.600088399729414E-2</v>
      </c>
      <c r="F39" s="57">
        <v>1.5867792169485185E-2</v>
      </c>
      <c r="G39" s="57">
        <v>1.6436256073083761E-2</v>
      </c>
      <c r="H39" s="57">
        <v>1.6756757074385606E-2</v>
      </c>
      <c r="I39" s="57">
        <v>1.7457267176414885E-2</v>
      </c>
      <c r="J39" s="57">
        <v>1.8178175277376953E-2</v>
      </c>
      <c r="K39" s="5">
        <v>1.9381916926372627E-2</v>
      </c>
      <c r="L39" s="5">
        <v>1.9942161606648447E-2</v>
      </c>
      <c r="M39" s="5">
        <v>2.0605186024612102E-2</v>
      </c>
      <c r="N39" s="5">
        <v>2.0867718326129114E-2</v>
      </c>
      <c r="O39" s="5">
        <v>2.0902801318665495E-2</v>
      </c>
      <c r="P39" s="5">
        <v>2.1296228759422584E-2</v>
      </c>
      <c r="R39" s="5">
        <v>1.317518502160765E-2</v>
      </c>
      <c r="S39" s="5">
        <v>1.5706605260220875E-2</v>
      </c>
      <c r="T39" s="80">
        <v>1.6260143174270096E-2</v>
      </c>
      <c r="U39" s="57">
        <v>1.6756757074385606E-2</v>
      </c>
      <c r="V39" s="5">
        <v>1.9942161606648447E-2</v>
      </c>
      <c r="W39" s="5">
        <v>2.1296228759422584E-2</v>
      </c>
    </row>
    <row r="40" spans="2:23" x14ac:dyDescent="0.3">
      <c r="B40" t="s">
        <v>24</v>
      </c>
      <c r="C40" s="5">
        <v>7.8160369707599448E-3</v>
      </c>
      <c r="D40" s="80">
        <v>9.0017583007307427E-3</v>
      </c>
      <c r="E40" s="80">
        <v>1.0256511293512344E-2</v>
      </c>
      <c r="F40" s="57">
        <v>1.0993050844084395E-2</v>
      </c>
      <c r="G40" s="57">
        <v>1.1894857679055706E-2</v>
      </c>
      <c r="H40" s="57">
        <v>1.2384042397001145E-2</v>
      </c>
      <c r="I40" s="57">
        <v>1.2973304666681517E-2</v>
      </c>
      <c r="J40" s="57">
        <v>1.3710201274429222E-2</v>
      </c>
      <c r="K40" s="5">
        <v>1.4453502543627806E-2</v>
      </c>
      <c r="L40" s="5">
        <v>1.5433026388722352E-2</v>
      </c>
      <c r="M40" s="5">
        <v>1.6067408115959844E-2</v>
      </c>
      <c r="N40" s="5">
        <v>1.6939295317451492E-2</v>
      </c>
      <c r="O40" s="5">
        <v>1.7681611632104414E-2</v>
      </c>
      <c r="P40" s="5">
        <v>1.8506376711610633E-2</v>
      </c>
      <c r="R40" s="5">
        <v>1.5301153908958134E-3</v>
      </c>
      <c r="S40" s="5">
        <v>4.6363949027964473E-3</v>
      </c>
      <c r="T40" s="80">
        <v>9.0017583007307427E-3</v>
      </c>
      <c r="U40" s="57">
        <v>1.2384042397001145E-2</v>
      </c>
      <c r="V40" s="5">
        <v>1.5433026388722352E-2</v>
      </c>
      <c r="W40" s="5">
        <v>1.8506376711610633E-2</v>
      </c>
    </row>
    <row r="41" spans="2:23" x14ac:dyDescent="0.3">
      <c r="B41" t="s">
        <v>25</v>
      </c>
      <c r="C41" s="5">
        <v>4.8079765981578629E-3</v>
      </c>
      <c r="D41" s="80">
        <v>4.828886284052307E-3</v>
      </c>
      <c r="E41" s="80">
        <v>4.9444651405788666E-3</v>
      </c>
      <c r="F41" s="57">
        <v>4.885470160710957E-3</v>
      </c>
      <c r="G41" s="57">
        <v>5.0318592401212689E-3</v>
      </c>
      <c r="H41" s="57">
        <v>5.2207373758965453E-3</v>
      </c>
      <c r="I41" s="57">
        <v>6.1361226506621612E-3</v>
      </c>
      <c r="J41" s="57">
        <v>6.8381909195425489E-3</v>
      </c>
      <c r="K41" s="5">
        <v>7.3652046751870037E-3</v>
      </c>
      <c r="L41" s="5">
        <v>7.6150594717498184E-3</v>
      </c>
      <c r="M41" s="5">
        <v>7.9153364531698873E-3</v>
      </c>
      <c r="N41" s="5">
        <v>8.1145532525127035E-3</v>
      </c>
      <c r="O41" s="5">
        <v>8.251170927225538E-3</v>
      </c>
      <c r="P41" s="5">
        <v>8.3274128802473778E-3</v>
      </c>
      <c r="R41" s="5">
        <v>7.3872188060460477E-3</v>
      </c>
      <c r="S41" s="5">
        <v>5.8364106513762275E-3</v>
      </c>
      <c r="T41" s="80">
        <v>4.828886284052307E-3</v>
      </c>
      <c r="U41" s="57">
        <v>5.2207373758965453E-3</v>
      </c>
      <c r="V41" s="5">
        <v>7.6150594717498184E-3</v>
      </c>
      <c r="W41" s="5">
        <v>8.3274128802473778E-3</v>
      </c>
    </row>
    <row r="42" spans="2:23" x14ac:dyDescent="0.3">
      <c r="B42" t="s">
        <v>26</v>
      </c>
      <c r="C42" s="6">
        <v>1.1157036099723459E-4</v>
      </c>
      <c r="D42" s="126">
        <v>5.3168227971324325E-4</v>
      </c>
      <c r="E42" s="126">
        <v>5.8063529916605318E-4</v>
      </c>
      <c r="F42" s="27">
        <v>5.68659575189571E-4</v>
      </c>
      <c r="G42" s="27">
        <v>6.0172579731438628E-4</v>
      </c>
      <c r="H42" s="27">
        <v>5.940441940922277E-4</v>
      </c>
      <c r="I42" s="27">
        <v>6.0289234355124729E-4</v>
      </c>
      <c r="J42" s="27">
        <v>7.4073701322096457E-4</v>
      </c>
      <c r="K42" s="6">
        <v>1.1139201791507461E-3</v>
      </c>
      <c r="L42" s="6">
        <v>1.3362192445485169E-3</v>
      </c>
      <c r="M42" s="6">
        <v>1.4000399261153917E-3</v>
      </c>
      <c r="N42" s="6">
        <v>1.408108761062005E-3</v>
      </c>
      <c r="O42" s="5">
        <v>1.3389448688122078E-3</v>
      </c>
      <c r="P42" s="5">
        <v>1.236350739455128E-3</v>
      </c>
      <c r="R42" s="5">
        <v>2.5562569847902711E-4</v>
      </c>
      <c r="S42" s="5">
        <v>1.5065273633200609E-4</v>
      </c>
      <c r="T42" s="126">
        <v>5.3168227971324325E-4</v>
      </c>
      <c r="U42" s="27">
        <v>5.940441940922277E-4</v>
      </c>
      <c r="V42" s="6">
        <v>1.3362192445485169E-3</v>
      </c>
      <c r="W42" s="5">
        <v>1.236350739455128E-3</v>
      </c>
    </row>
    <row r="43" spans="2:23" x14ac:dyDescent="0.3">
      <c r="B43" s="10" t="s">
        <v>27</v>
      </c>
      <c r="C43" s="53">
        <v>1</v>
      </c>
      <c r="D43" s="30">
        <v>1</v>
      </c>
      <c r="E43" s="30">
        <v>1</v>
      </c>
      <c r="F43" s="29">
        <v>1</v>
      </c>
      <c r="G43" s="29">
        <v>1</v>
      </c>
      <c r="H43" s="29">
        <v>1</v>
      </c>
      <c r="I43" s="29">
        <v>1</v>
      </c>
      <c r="J43" s="29">
        <v>1</v>
      </c>
      <c r="K43" s="53">
        <v>1</v>
      </c>
      <c r="L43" s="53">
        <v>1</v>
      </c>
      <c r="M43" s="53">
        <v>1</v>
      </c>
      <c r="N43" s="53">
        <v>1</v>
      </c>
      <c r="O43" s="53">
        <v>1</v>
      </c>
      <c r="P43" s="53">
        <v>1</v>
      </c>
      <c r="R43" s="36">
        <v>1</v>
      </c>
      <c r="S43" s="36">
        <v>1</v>
      </c>
      <c r="T43" s="30">
        <v>1</v>
      </c>
      <c r="U43" s="29">
        <v>1</v>
      </c>
      <c r="V43" s="53">
        <v>1</v>
      </c>
      <c r="W43" s="53">
        <v>1</v>
      </c>
    </row>
    <row r="44" spans="2:23" x14ac:dyDescent="0.3">
      <c r="B44" s="15" t="s">
        <v>35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R44" s="13"/>
      <c r="S44" s="13"/>
      <c r="T44" s="13"/>
      <c r="U44" s="13"/>
      <c r="V44" s="13"/>
      <c r="W44" s="13"/>
    </row>
    <row r="45" spans="2:23" x14ac:dyDescent="0.3">
      <c r="B45" t="s">
        <v>12</v>
      </c>
      <c r="C45" s="22">
        <v>50</v>
      </c>
      <c r="D45" s="28">
        <v>57</v>
      </c>
      <c r="E45" s="28">
        <v>61</v>
      </c>
      <c r="F45" s="22">
        <v>62</v>
      </c>
      <c r="G45">
        <v>64</v>
      </c>
      <c r="H45">
        <v>64</v>
      </c>
      <c r="I45">
        <v>67</v>
      </c>
      <c r="J45">
        <v>71</v>
      </c>
      <c r="K45">
        <v>71</v>
      </c>
      <c r="L45">
        <v>72</v>
      </c>
      <c r="M45">
        <v>79</v>
      </c>
      <c r="N45">
        <v>80</v>
      </c>
      <c r="O45" s="56">
        <v>80</v>
      </c>
      <c r="P45" s="75">
        <v>80</v>
      </c>
      <c r="Q45" s="6"/>
      <c r="R45" s="4">
        <v>33</v>
      </c>
      <c r="S45" s="4">
        <v>35</v>
      </c>
      <c r="T45" s="4">
        <v>57</v>
      </c>
      <c r="U45">
        <v>64</v>
      </c>
      <c r="V45">
        <v>72</v>
      </c>
      <c r="W45" s="75">
        <v>80</v>
      </c>
    </row>
    <row r="46" spans="2:23" x14ac:dyDescent="0.3">
      <c r="B46" t="s">
        <v>13</v>
      </c>
      <c r="C46" s="22">
        <v>27</v>
      </c>
      <c r="D46" s="28">
        <v>27</v>
      </c>
      <c r="E46" s="28">
        <v>29</v>
      </c>
      <c r="F46" s="22">
        <v>30</v>
      </c>
      <c r="G46">
        <v>30</v>
      </c>
      <c r="H46">
        <v>31</v>
      </c>
      <c r="I46">
        <v>32</v>
      </c>
      <c r="J46">
        <v>38</v>
      </c>
      <c r="K46">
        <v>38</v>
      </c>
      <c r="L46">
        <v>38</v>
      </c>
      <c r="M46">
        <v>38</v>
      </c>
      <c r="N46">
        <v>39</v>
      </c>
      <c r="O46" s="56">
        <v>39</v>
      </c>
      <c r="P46" s="75">
        <v>40</v>
      </c>
      <c r="Q46" s="6"/>
      <c r="R46" s="4">
        <v>17</v>
      </c>
      <c r="S46" s="4">
        <v>21</v>
      </c>
      <c r="T46" s="4">
        <v>27</v>
      </c>
      <c r="U46">
        <v>31</v>
      </c>
      <c r="V46">
        <v>38</v>
      </c>
      <c r="W46" s="75">
        <v>40</v>
      </c>
    </row>
    <row r="47" spans="2:23" x14ac:dyDescent="0.3">
      <c r="B47" t="s">
        <v>14</v>
      </c>
      <c r="C47" s="22">
        <v>24</v>
      </c>
      <c r="D47" s="28">
        <v>24</v>
      </c>
      <c r="E47" s="28">
        <v>25</v>
      </c>
      <c r="F47" s="22">
        <v>25</v>
      </c>
      <c r="G47">
        <v>26</v>
      </c>
      <c r="H47">
        <v>28</v>
      </c>
      <c r="I47">
        <v>28</v>
      </c>
      <c r="J47">
        <v>28</v>
      </c>
      <c r="K47">
        <v>28</v>
      </c>
      <c r="L47">
        <v>28</v>
      </c>
      <c r="M47">
        <v>32</v>
      </c>
      <c r="N47">
        <v>32</v>
      </c>
      <c r="O47" s="56">
        <v>32</v>
      </c>
      <c r="P47" s="75">
        <v>32</v>
      </c>
      <c r="Q47" s="6"/>
      <c r="R47" s="4">
        <v>17</v>
      </c>
      <c r="S47" s="4">
        <v>19</v>
      </c>
      <c r="T47" s="4">
        <v>24</v>
      </c>
      <c r="U47">
        <v>28</v>
      </c>
      <c r="V47">
        <v>28</v>
      </c>
      <c r="W47" s="75">
        <v>32</v>
      </c>
    </row>
    <row r="48" spans="2:23" x14ac:dyDescent="0.3">
      <c r="B48" t="s">
        <v>15</v>
      </c>
      <c r="C48" s="22">
        <v>12</v>
      </c>
      <c r="D48" s="28">
        <v>16</v>
      </c>
      <c r="E48" s="28">
        <v>14</v>
      </c>
      <c r="F48" s="22">
        <v>15</v>
      </c>
      <c r="G48">
        <v>15</v>
      </c>
      <c r="H48">
        <v>15</v>
      </c>
      <c r="I48">
        <v>15</v>
      </c>
      <c r="J48">
        <v>16</v>
      </c>
      <c r="K48">
        <v>16</v>
      </c>
      <c r="L48">
        <v>16</v>
      </c>
      <c r="M48">
        <v>17</v>
      </c>
      <c r="N48">
        <v>17</v>
      </c>
      <c r="O48" s="56">
        <v>17</v>
      </c>
      <c r="P48" s="75">
        <v>17</v>
      </c>
      <c r="Q48" s="6"/>
      <c r="R48" s="4">
        <v>9</v>
      </c>
      <c r="S48" s="4">
        <v>9</v>
      </c>
      <c r="T48" s="4">
        <v>16</v>
      </c>
      <c r="U48">
        <v>15</v>
      </c>
      <c r="V48">
        <v>16</v>
      </c>
      <c r="W48" s="75">
        <v>17</v>
      </c>
    </row>
    <row r="49" spans="2:24" x14ac:dyDescent="0.3">
      <c r="B49" t="s">
        <v>16</v>
      </c>
      <c r="C49" s="22">
        <v>14</v>
      </c>
      <c r="D49" s="28">
        <v>16</v>
      </c>
      <c r="E49" s="28">
        <v>18</v>
      </c>
      <c r="F49" s="22">
        <v>17</v>
      </c>
      <c r="G49">
        <v>17</v>
      </c>
      <c r="H49">
        <v>18</v>
      </c>
      <c r="I49">
        <v>18</v>
      </c>
      <c r="J49">
        <v>19</v>
      </c>
      <c r="K49">
        <v>20</v>
      </c>
      <c r="L49">
        <v>20</v>
      </c>
      <c r="M49">
        <v>21</v>
      </c>
      <c r="N49">
        <v>22</v>
      </c>
      <c r="O49" s="56">
        <v>22</v>
      </c>
      <c r="P49" s="75">
        <v>22</v>
      </c>
      <c r="Q49" s="6"/>
      <c r="R49" s="4">
        <v>10</v>
      </c>
      <c r="S49" s="4">
        <v>12</v>
      </c>
      <c r="T49" s="4">
        <v>16</v>
      </c>
      <c r="U49">
        <v>18</v>
      </c>
      <c r="V49">
        <v>20</v>
      </c>
      <c r="W49" s="75">
        <v>22</v>
      </c>
    </row>
    <row r="50" spans="2:24" x14ac:dyDescent="0.3">
      <c r="B50" t="s">
        <v>17</v>
      </c>
      <c r="C50" s="22">
        <v>13</v>
      </c>
      <c r="D50" s="28">
        <v>13</v>
      </c>
      <c r="E50" s="28">
        <v>15</v>
      </c>
      <c r="F50" s="22">
        <v>16</v>
      </c>
      <c r="G50">
        <v>17</v>
      </c>
      <c r="H50">
        <v>17</v>
      </c>
      <c r="I50">
        <v>20</v>
      </c>
      <c r="J50">
        <v>21</v>
      </c>
      <c r="K50">
        <v>22</v>
      </c>
      <c r="L50">
        <v>22</v>
      </c>
      <c r="M50">
        <v>24</v>
      </c>
      <c r="N50">
        <v>25</v>
      </c>
      <c r="O50" s="56">
        <v>26</v>
      </c>
      <c r="P50" s="75">
        <v>26</v>
      </c>
      <c r="Q50" s="6"/>
      <c r="R50" s="4">
        <v>8</v>
      </c>
      <c r="S50" s="4">
        <v>10</v>
      </c>
      <c r="T50" s="4">
        <v>13</v>
      </c>
      <c r="U50">
        <v>17</v>
      </c>
      <c r="V50">
        <v>22</v>
      </c>
      <c r="W50" s="75">
        <v>26</v>
      </c>
    </row>
    <row r="51" spans="2:24" x14ac:dyDescent="0.3">
      <c r="B51" t="s">
        <v>18</v>
      </c>
      <c r="C51" s="22">
        <v>9</v>
      </c>
      <c r="D51" s="28">
        <v>9</v>
      </c>
      <c r="E51" s="28">
        <v>10</v>
      </c>
      <c r="F51" s="22">
        <v>12</v>
      </c>
      <c r="G51">
        <v>18</v>
      </c>
      <c r="H51">
        <v>18</v>
      </c>
      <c r="I51">
        <v>18</v>
      </c>
      <c r="J51">
        <v>20</v>
      </c>
      <c r="K51">
        <v>20</v>
      </c>
      <c r="L51">
        <v>20</v>
      </c>
      <c r="M51">
        <v>24</v>
      </c>
      <c r="N51">
        <v>24</v>
      </c>
      <c r="O51" s="56">
        <v>24</v>
      </c>
      <c r="P51" s="75">
        <v>25</v>
      </c>
      <c r="Q51" s="6"/>
      <c r="R51" s="4">
        <v>6</v>
      </c>
      <c r="S51" s="4">
        <v>8</v>
      </c>
      <c r="T51" s="4">
        <v>9</v>
      </c>
      <c r="U51">
        <v>18</v>
      </c>
      <c r="V51">
        <v>20</v>
      </c>
      <c r="W51" s="75">
        <v>25</v>
      </c>
    </row>
    <row r="52" spans="2:24" x14ac:dyDescent="0.3">
      <c r="B52" t="s">
        <v>19</v>
      </c>
      <c r="C52" s="22">
        <v>4</v>
      </c>
      <c r="D52" s="28">
        <v>4</v>
      </c>
      <c r="E52" s="28">
        <v>4</v>
      </c>
      <c r="F52" s="22">
        <v>4</v>
      </c>
      <c r="G52">
        <v>4</v>
      </c>
      <c r="H52">
        <v>5</v>
      </c>
      <c r="I52">
        <v>6</v>
      </c>
      <c r="J52">
        <v>6</v>
      </c>
      <c r="K52">
        <v>6</v>
      </c>
      <c r="L52">
        <v>6</v>
      </c>
      <c r="M52">
        <v>6</v>
      </c>
      <c r="N52">
        <v>6</v>
      </c>
      <c r="O52" s="56">
        <v>6</v>
      </c>
      <c r="P52" s="75">
        <v>6</v>
      </c>
      <c r="Q52" s="6"/>
      <c r="R52" s="4">
        <v>4</v>
      </c>
      <c r="S52" s="4">
        <v>4</v>
      </c>
      <c r="T52" s="4">
        <v>4</v>
      </c>
      <c r="U52">
        <v>5</v>
      </c>
      <c r="V52">
        <v>6</v>
      </c>
      <c r="W52" s="75">
        <v>6</v>
      </c>
    </row>
    <row r="53" spans="2:24" x14ac:dyDescent="0.3">
      <c r="B53" t="s">
        <v>20</v>
      </c>
      <c r="C53" s="22">
        <v>1</v>
      </c>
      <c r="D53" s="28">
        <v>1</v>
      </c>
      <c r="E53" s="28">
        <v>1</v>
      </c>
      <c r="F53" s="22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2</v>
      </c>
      <c r="N53">
        <v>2</v>
      </c>
      <c r="O53" s="56">
        <v>2</v>
      </c>
      <c r="P53" s="75">
        <v>2</v>
      </c>
      <c r="Q53" s="6"/>
      <c r="R53" s="4">
        <v>1</v>
      </c>
      <c r="S53" s="4">
        <v>1</v>
      </c>
      <c r="T53" s="4">
        <v>1</v>
      </c>
      <c r="U53">
        <v>1</v>
      </c>
      <c r="V53">
        <v>1</v>
      </c>
      <c r="W53" s="75">
        <v>2</v>
      </c>
    </row>
    <row r="54" spans="2:24" x14ac:dyDescent="0.3">
      <c r="B54" t="s">
        <v>21</v>
      </c>
      <c r="C54" s="22">
        <v>4</v>
      </c>
      <c r="D54" s="28">
        <v>4</v>
      </c>
      <c r="E54" s="28">
        <v>4</v>
      </c>
      <c r="F54" s="22">
        <v>5</v>
      </c>
      <c r="G54">
        <v>6</v>
      </c>
      <c r="H54">
        <v>7</v>
      </c>
      <c r="I54">
        <v>9</v>
      </c>
      <c r="J54">
        <v>10</v>
      </c>
      <c r="K54">
        <v>11</v>
      </c>
      <c r="L54">
        <v>11</v>
      </c>
      <c r="M54">
        <v>11</v>
      </c>
      <c r="N54">
        <v>12</v>
      </c>
      <c r="O54" s="56">
        <v>13</v>
      </c>
      <c r="P54" s="99">
        <v>14</v>
      </c>
      <c r="Q54" s="6"/>
      <c r="R54" s="4">
        <v>3</v>
      </c>
      <c r="S54" s="4">
        <v>4</v>
      </c>
      <c r="T54" s="4">
        <v>4</v>
      </c>
      <c r="U54">
        <v>7</v>
      </c>
      <c r="V54">
        <v>11</v>
      </c>
      <c r="W54" s="99">
        <v>14</v>
      </c>
      <c r="X54" s="97"/>
    </row>
    <row r="55" spans="2:24" x14ac:dyDescent="0.3">
      <c r="B55" t="s">
        <v>22</v>
      </c>
      <c r="C55" s="22">
        <v>2</v>
      </c>
      <c r="D55" s="28">
        <v>2</v>
      </c>
      <c r="E55" s="28">
        <v>3</v>
      </c>
      <c r="F55" s="22">
        <v>4</v>
      </c>
      <c r="G55">
        <v>5</v>
      </c>
      <c r="H55">
        <v>6</v>
      </c>
      <c r="I55">
        <v>9</v>
      </c>
      <c r="J55">
        <v>11</v>
      </c>
      <c r="K55">
        <v>12</v>
      </c>
      <c r="L55">
        <v>12</v>
      </c>
      <c r="M55">
        <v>14</v>
      </c>
      <c r="N55">
        <v>15</v>
      </c>
      <c r="O55" s="56">
        <v>15</v>
      </c>
      <c r="P55" s="75">
        <v>17</v>
      </c>
      <c r="Q55" s="6"/>
      <c r="R55" s="4">
        <v>1</v>
      </c>
      <c r="S55" s="4">
        <v>1</v>
      </c>
      <c r="T55" s="4">
        <v>2</v>
      </c>
      <c r="U55">
        <v>6</v>
      </c>
      <c r="V55">
        <v>12</v>
      </c>
      <c r="W55" s="75">
        <v>17</v>
      </c>
    </row>
    <row r="56" spans="2:24" x14ac:dyDescent="0.3">
      <c r="B56" t="s">
        <v>23</v>
      </c>
      <c r="C56" s="22">
        <v>4</v>
      </c>
      <c r="D56" s="28">
        <v>4</v>
      </c>
      <c r="E56" s="28">
        <v>4</v>
      </c>
      <c r="F56" s="22">
        <v>4</v>
      </c>
      <c r="G56">
        <v>4</v>
      </c>
      <c r="H56">
        <v>4</v>
      </c>
      <c r="I56">
        <v>4</v>
      </c>
      <c r="J56">
        <v>8</v>
      </c>
      <c r="K56">
        <v>9</v>
      </c>
      <c r="L56">
        <v>9</v>
      </c>
      <c r="M56">
        <v>9</v>
      </c>
      <c r="N56">
        <v>9</v>
      </c>
      <c r="O56" s="56">
        <v>9</v>
      </c>
      <c r="P56" s="75">
        <v>9</v>
      </c>
      <c r="Q56" s="6"/>
      <c r="R56" s="4">
        <v>3</v>
      </c>
      <c r="S56" s="4">
        <v>3</v>
      </c>
      <c r="T56" s="4">
        <v>4</v>
      </c>
      <c r="U56">
        <v>4</v>
      </c>
      <c r="V56">
        <v>9</v>
      </c>
      <c r="W56" s="75">
        <v>9</v>
      </c>
    </row>
    <row r="57" spans="2:24" x14ac:dyDescent="0.3">
      <c r="B57" t="s">
        <v>24</v>
      </c>
      <c r="C57" s="22">
        <v>3</v>
      </c>
      <c r="D57" s="28">
        <v>3</v>
      </c>
      <c r="E57" s="28">
        <v>4</v>
      </c>
      <c r="F57" s="22">
        <v>4</v>
      </c>
      <c r="G57">
        <v>4</v>
      </c>
      <c r="H57">
        <v>4</v>
      </c>
      <c r="I57">
        <v>4</v>
      </c>
      <c r="J57">
        <v>5</v>
      </c>
      <c r="K57">
        <v>5</v>
      </c>
      <c r="L57">
        <v>5</v>
      </c>
      <c r="M57">
        <v>7</v>
      </c>
      <c r="N57">
        <v>10</v>
      </c>
      <c r="O57" s="56">
        <v>10</v>
      </c>
      <c r="P57" s="75">
        <v>11</v>
      </c>
      <c r="Q57" s="6"/>
      <c r="R57" s="4">
        <v>1</v>
      </c>
      <c r="S57" s="4">
        <v>1</v>
      </c>
      <c r="T57" s="4">
        <v>3</v>
      </c>
      <c r="U57">
        <v>4</v>
      </c>
      <c r="V57">
        <v>5</v>
      </c>
      <c r="W57" s="75">
        <v>11</v>
      </c>
    </row>
    <row r="58" spans="2:24" x14ac:dyDescent="0.3">
      <c r="B58" t="s">
        <v>25</v>
      </c>
      <c r="C58" s="22">
        <v>1</v>
      </c>
      <c r="D58" s="28">
        <v>1</v>
      </c>
      <c r="E58" s="28">
        <v>1</v>
      </c>
      <c r="F58" s="22">
        <v>2</v>
      </c>
      <c r="G58">
        <v>2</v>
      </c>
      <c r="H58">
        <v>3</v>
      </c>
      <c r="I58">
        <v>3</v>
      </c>
      <c r="J58">
        <v>4</v>
      </c>
      <c r="K58">
        <v>4</v>
      </c>
      <c r="L58">
        <v>4</v>
      </c>
      <c r="M58">
        <v>4</v>
      </c>
      <c r="N58">
        <v>4</v>
      </c>
      <c r="O58" s="56">
        <v>4</v>
      </c>
      <c r="P58" s="75">
        <v>4</v>
      </c>
      <c r="Q58" s="6"/>
      <c r="R58" s="4">
        <v>1</v>
      </c>
      <c r="S58" s="4">
        <v>1</v>
      </c>
      <c r="T58" s="4">
        <v>1</v>
      </c>
      <c r="U58">
        <v>3</v>
      </c>
      <c r="V58">
        <v>4</v>
      </c>
      <c r="W58" s="75">
        <v>4</v>
      </c>
    </row>
    <row r="59" spans="2:24" x14ac:dyDescent="0.3">
      <c r="B59" t="s">
        <v>26</v>
      </c>
      <c r="C59" s="22">
        <v>2</v>
      </c>
      <c r="D59" s="28">
        <v>2</v>
      </c>
      <c r="E59" s="28">
        <v>2</v>
      </c>
      <c r="F59" s="22">
        <v>2</v>
      </c>
      <c r="G59">
        <v>2</v>
      </c>
      <c r="H59">
        <v>2</v>
      </c>
      <c r="I59">
        <v>2</v>
      </c>
      <c r="J59">
        <v>2</v>
      </c>
      <c r="K59">
        <v>2</v>
      </c>
      <c r="L59">
        <v>2</v>
      </c>
      <c r="M59">
        <v>2</v>
      </c>
      <c r="N59">
        <v>2</v>
      </c>
      <c r="O59" s="56">
        <v>2</v>
      </c>
      <c r="P59" s="75">
        <v>2</v>
      </c>
      <c r="Q59" s="6"/>
      <c r="R59" s="4">
        <v>1</v>
      </c>
      <c r="S59" s="4">
        <v>1</v>
      </c>
      <c r="T59" s="4">
        <v>2</v>
      </c>
      <c r="U59">
        <v>2</v>
      </c>
      <c r="V59">
        <v>2</v>
      </c>
      <c r="W59" s="75">
        <v>2</v>
      </c>
    </row>
    <row r="60" spans="2:24" x14ac:dyDescent="0.3">
      <c r="B60" s="10" t="s">
        <v>27</v>
      </c>
      <c r="C60" s="23">
        <v>170</v>
      </c>
      <c r="D60" s="23">
        <v>183</v>
      </c>
      <c r="E60" s="23">
        <v>195</v>
      </c>
      <c r="F60" s="23">
        <v>203</v>
      </c>
      <c r="G60" s="23">
        <v>215</v>
      </c>
      <c r="H60" s="23">
        <v>223</v>
      </c>
      <c r="I60" s="23">
        <v>236</v>
      </c>
      <c r="J60" s="95">
        <v>260</v>
      </c>
      <c r="K60" s="10">
        <v>265</v>
      </c>
      <c r="L60" s="10">
        <v>266</v>
      </c>
      <c r="M60" s="10">
        <v>290</v>
      </c>
      <c r="N60" s="10">
        <v>299</v>
      </c>
      <c r="O60" s="124">
        <v>301</v>
      </c>
      <c r="P60" s="133">
        <v>307</v>
      </c>
      <c r="Q60" s="6"/>
      <c r="R60" s="35">
        <v>115</v>
      </c>
      <c r="S60" s="35">
        <v>130</v>
      </c>
      <c r="T60" s="35">
        <v>183</v>
      </c>
      <c r="U60" s="23">
        <v>223</v>
      </c>
      <c r="V60" s="10">
        <v>266</v>
      </c>
      <c r="W60" s="133">
        <v>307</v>
      </c>
    </row>
    <row r="61" spans="2:24" x14ac:dyDescent="0.3">
      <c r="B61" s="15" t="s">
        <v>41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R61" s="26"/>
      <c r="S61" s="26"/>
      <c r="T61" s="26"/>
      <c r="U61" s="13"/>
      <c r="V61" s="13"/>
      <c r="W61" s="13"/>
    </row>
    <row r="62" spans="2:24" x14ac:dyDescent="0.3">
      <c r="B62" t="s">
        <v>63</v>
      </c>
      <c r="C62" s="28">
        <v>15</v>
      </c>
      <c r="D62" s="28">
        <v>15</v>
      </c>
      <c r="E62" s="28">
        <v>15</v>
      </c>
      <c r="F62" s="28">
        <v>15</v>
      </c>
      <c r="G62" s="28">
        <v>15</v>
      </c>
      <c r="H62" s="28">
        <v>15</v>
      </c>
      <c r="I62" s="28">
        <v>15</v>
      </c>
      <c r="J62" s="28">
        <v>15</v>
      </c>
      <c r="K62" s="28">
        <v>15</v>
      </c>
      <c r="L62" s="28">
        <v>15</v>
      </c>
      <c r="M62" s="28">
        <v>15</v>
      </c>
      <c r="N62" s="28">
        <v>15</v>
      </c>
      <c r="O62" s="28">
        <v>15</v>
      </c>
      <c r="P62" s="28">
        <v>15</v>
      </c>
      <c r="R62" s="4">
        <v>15</v>
      </c>
      <c r="S62" s="4">
        <v>15</v>
      </c>
      <c r="T62" s="4">
        <v>15</v>
      </c>
      <c r="U62" s="78">
        <v>15</v>
      </c>
      <c r="V62" s="28">
        <v>15</v>
      </c>
      <c r="W62" s="28">
        <v>15</v>
      </c>
    </row>
    <row r="63" spans="2:24" x14ac:dyDescent="0.3">
      <c r="B63" t="s">
        <v>73</v>
      </c>
      <c r="C63" s="58">
        <v>2607</v>
      </c>
      <c r="D63" s="58">
        <v>2710</v>
      </c>
      <c r="E63" s="58">
        <v>2937</v>
      </c>
      <c r="F63" s="58">
        <v>2997</v>
      </c>
      <c r="G63" s="58">
        <v>3139</v>
      </c>
      <c r="H63" s="58">
        <v>3323</v>
      </c>
      <c r="I63" s="58">
        <v>3515</v>
      </c>
      <c r="J63" s="58">
        <v>3704</v>
      </c>
      <c r="K63" s="58">
        <v>3786</v>
      </c>
      <c r="L63" s="58">
        <v>3818</v>
      </c>
      <c r="M63" s="58">
        <v>4208</v>
      </c>
      <c r="N63" s="58">
        <v>4276</v>
      </c>
      <c r="O63" s="58">
        <v>4669</v>
      </c>
      <c r="P63" s="4">
        <v>4800</v>
      </c>
      <c r="R63" s="58">
        <v>1576</v>
      </c>
      <c r="S63" s="58">
        <v>2200</v>
      </c>
      <c r="T63" s="58">
        <v>2710</v>
      </c>
      <c r="U63" s="78">
        <v>3323</v>
      </c>
      <c r="V63" s="58">
        <v>3818</v>
      </c>
      <c r="W63" s="4">
        <v>4793</v>
      </c>
    </row>
    <row r="64" spans="2:24" x14ac:dyDescent="0.3">
      <c r="B64" s="15" t="s">
        <v>157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R64" s="26"/>
      <c r="S64" s="26"/>
      <c r="T64" s="26"/>
      <c r="U64" s="13"/>
      <c r="V64" s="13"/>
      <c r="W64" s="13"/>
    </row>
    <row r="65" spans="2:23" x14ac:dyDescent="0.3">
      <c r="B65" t="s">
        <v>190</v>
      </c>
      <c r="C65" s="4">
        <f>C4</f>
        <v>3953.5607490858124</v>
      </c>
      <c r="D65" s="4">
        <f t="shared" ref="D65:P65" si="1">D4</f>
        <v>4360.0206758729646</v>
      </c>
      <c r="E65" s="4">
        <f t="shared" si="1"/>
        <v>4767.7435784497329</v>
      </c>
      <c r="F65" s="4">
        <f t="shared" si="1"/>
        <v>5210.5638531167106</v>
      </c>
      <c r="G65" s="4">
        <f t="shared" si="1"/>
        <v>5691.3624931279874</v>
      </c>
      <c r="H65" s="4">
        <f t="shared" si="1"/>
        <v>6227.3826065599997</v>
      </c>
      <c r="I65" s="4">
        <f t="shared" si="1"/>
        <v>6700.2878145800332</v>
      </c>
      <c r="J65" s="4">
        <f t="shared" si="1"/>
        <v>7278.2767091719943</v>
      </c>
      <c r="K65" s="4">
        <f t="shared" si="1"/>
        <v>7888.4445155659787</v>
      </c>
      <c r="L65" s="4">
        <f t="shared" si="1"/>
        <v>8534.6512943339694</v>
      </c>
      <c r="M65" s="4">
        <f t="shared" si="1"/>
        <v>9119.7573925099568</v>
      </c>
      <c r="N65" s="4">
        <f t="shared" si="1"/>
        <v>9728.0057910220039</v>
      </c>
      <c r="O65" s="4">
        <f t="shared" si="1"/>
        <v>10364.94513946</v>
      </c>
      <c r="P65" s="4">
        <f t="shared" si="1"/>
        <v>11043.611049254001</v>
      </c>
      <c r="R65" s="4">
        <f t="shared" ref="R65:W65" si="2">R4</f>
        <v>2198.527</v>
      </c>
      <c r="S65" s="4">
        <f t="shared" si="2"/>
        <v>3073.2930000000001</v>
      </c>
      <c r="T65" s="4">
        <f t="shared" si="2"/>
        <v>4360.0209999999997</v>
      </c>
      <c r="U65" s="4">
        <f t="shared" si="2"/>
        <v>6227</v>
      </c>
      <c r="V65" s="4">
        <f t="shared" si="2"/>
        <v>8534.6512943339694</v>
      </c>
      <c r="W65" s="4">
        <f t="shared" si="2"/>
        <v>11043.611049254001</v>
      </c>
    </row>
    <row r="66" spans="2:23" x14ac:dyDescent="0.3">
      <c r="B66" t="s">
        <v>86</v>
      </c>
      <c r="C66" s="4">
        <f>C15</f>
        <v>499.36224700000002</v>
      </c>
      <c r="D66" s="4">
        <f t="shared" ref="D66:P66" si="3">D15</f>
        <v>603.12076609999997</v>
      </c>
      <c r="E66" s="4">
        <f t="shared" si="3"/>
        <v>582.27991039999995</v>
      </c>
      <c r="F66" s="4">
        <f t="shared" si="3"/>
        <v>638.03746569999998</v>
      </c>
      <c r="G66" s="4">
        <f t="shared" si="3"/>
        <v>679.04557160000002</v>
      </c>
      <c r="H66" s="4">
        <f t="shared" si="3"/>
        <v>747</v>
      </c>
      <c r="I66" s="4">
        <f t="shared" si="3"/>
        <v>715.1</v>
      </c>
      <c r="J66" s="4">
        <f t="shared" si="3"/>
        <v>828.12</v>
      </c>
      <c r="K66" s="4">
        <f t="shared" si="3"/>
        <v>879</v>
      </c>
      <c r="L66" s="4">
        <f t="shared" si="3"/>
        <v>932.97438999999997</v>
      </c>
      <c r="M66" s="4">
        <f t="shared" si="3"/>
        <v>886.50041599999997</v>
      </c>
      <c r="N66" s="4">
        <f t="shared" si="3"/>
        <v>930.55356340000003</v>
      </c>
      <c r="O66" s="4">
        <f t="shared" si="3"/>
        <v>976.61318159999996</v>
      </c>
      <c r="P66" s="4">
        <f t="shared" si="3"/>
        <v>1040.0504092000001</v>
      </c>
      <c r="R66" s="4">
        <f t="shared" ref="R66:W66" si="4">R15</f>
        <v>895</v>
      </c>
      <c r="S66" s="4">
        <f t="shared" si="4"/>
        <v>1295</v>
      </c>
      <c r="T66" s="4">
        <f t="shared" si="4"/>
        <v>1964.3768981999999</v>
      </c>
      <c r="U66" s="4">
        <f t="shared" si="4"/>
        <v>2646</v>
      </c>
      <c r="V66" s="4">
        <f t="shared" si="4"/>
        <v>3355.0729117999995</v>
      </c>
      <c r="W66" s="4">
        <f t="shared" si="4"/>
        <v>3833.7175702000004</v>
      </c>
    </row>
    <row r="67" spans="2:23" x14ac:dyDescent="0.3">
      <c r="B67" t="s">
        <v>158</v>
      </c>
      <c r="C67" s="4"/>
      <c r="D67" s="4">
        <f>-D65+C65+D66</f>
        <v>196.66083931284777</v>
      </c>
      <c r="E67" s="4">
        <f t="shared" ref="E67:P67" si="5">-E65+D65+E66</f>
        <v>174.55700782323163</v>
      </c>
      <c r="F67" s="4">
        <f t="shared" si="5"/>
        <v>195.21719103302235</v>
      </c>
      <c r="G67" s="4">
        <f t="shared" si="5"/>
        <v>198.24693158872321</v>
      </c>
      <c r="H67" s="4">
        <f t="shared" si="5"/>
        <v>210.97988656798771</v>
      </c>
      <c r="I67" s="4">
        <f t="shared" si="5"/>
        <v>242.19479197996645</v>
      </c>
      <c r="J67" s="4">
        <f t="shared" si="5"/>
        <v>250.13110540803893</v>
      </c>
      <c r="K67" s="4">
        <f t="shared" si="5"/>
        <v>268.83219360601561</v>
      </c>
      <c r="L67" s="4">
        <f t="shared" si="5"/>
        <v>286.76761123200924</v>
      </c>
      <c r="M67" s="4">
        <f t="shared" si="5"/>
        <v>301.39431782401255</v>
      </c>
      <c r="N67" s="4">
        <f t="shared" si="5"/>
        <v>322.30516488795297</v>
      </c>
      <c r="O67" s="4">
        <f t="shared" si="5"/>
        <v>339.6738331620038</v>
      </c>
      <c r="P67" s="4">
        <f t="shared" si="5"/>
        <v>361.38449940599912</v>
      </c>
      <c r="R67" s="4">
        <v>216</v>
      </c>
      <c r="S67" s="4">
        <f t="shared" ref="S67:W67" si="6">-S65+R65+S66</f>
        <v>420.23399999999992</v>
      </c>
      <c r="T67" s="4">
        <f t="shared" si="6"/>
        <v>677.6488982000003</v>
      </c>
      <c r="U67" s="4">
        <f t="shared" si="6"/>
        <v>779.02099999999973</v>
      </c>
      <c r="V67" s="4">
        <f t="shared" si="6"/>
        <v>1047.4216174660301</v>
      </c>
      <c r="W67" s="4">
        <f t="shared" si="6"/>
        <v>1324.7578152799688</v>
      </c>
    </row>
    <row r="68" spans="2:23" x14ac:dyDescent="0.3">
      <c r="B68" t="s">
        <v>159</v>
      </c>
      <c r="C68" s="5"/>
      <c r="D68" s="6">
        <f t="shared" ref="D68:P68" si="7">D67/C65</f>
        <v>4.9742713415576567E-2</v>
      </c>
      <c r="E68" s="6">
        <f t="shared" si="7"/>
        <v>4.0035821111853276E-2</v>
      </c>
      <c r="F68" s="6">
        <f t="shared" si="7"/>
        <v>4.0945404848408112E-2</v>
      </c>
      <c r="G68" s="6">
        <f t="shared" si="7"/>
        <v>3.8047116814457875E-2</v>
      </c>
      <c r="H68" s="6">
        <f t="shared" si="7"/>
        <v>3.7070189576350922E-2</v>
      </c>
      <c r="I68" s="6">
        <f t="shared" si="7"/>
        <v>3.8891908090701789E-2</v>
      </c>
      <c r="J68" s="6">
        <f t="shared" si="7"/>
        <v>3.7331397147409982E-2</v>
      </c>
      <c r="K68" s="6">
        <f t="shared" si="7"/>
        <v>3.6936242512906468E-2</v>
      </c>
      <c r="L68" s="6">
        <f t="shared" si="7"/>
        <v>3.6352871680359951E-2</v>
      </c>
      <c r="M68" s="6">
        <f t="shared" si="7"/>
        <v>3.5314192394023627E-2</v>
      </c>
      <c r="N68" s="6">
        <f t="shared" si="7"/>
        <v>3.5341418747900213E-2</v>
      </c>
      <c r="O68" s="6">
        <f t="shared" si="7"/>
        <v>3.4917108445339275E-2</v>
      </c>
      <c r="P68" s="6">
        <f t="shared" si="7"/>
        <v>3.486603108299971E-2</v>
      </c>
      <c r="R68" s="6">
        <v>0.14199999999999999</v>
      </c>
      <c r="S68" s="6">
        <f>S67/R65</f>
        <v>0.19114343376269652</v>
      </c>
      <c r="T68" s="6">
        <f>T67/S65</f>
        <v>0.22049602761598072</v>
      </c>
      <c r="U68" s="6">
        <f>U67/T65</f>
        <v>0.17867368070016171</v>
      </c>
      <c r="V68" s="6">
        <f>V67/U65</f>
        <v>0.16820645856207325</v>
      </c>
      <c r="W68" s="6">
        <f>W67/V65</f>
        <v>0.15522108280621333</v>
      </c>
    </row>
    <row r="69" spans="2:23" x14ac:dyDescent="0.3"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</row>
    <row r="70" spans="2:23" x14ac:dyDescent="0.3">
      <c r="D70" s="6"/>
      <c r="E70" s="6"/>
      <c r="F70" s="6"/>
      <c r="G70" s="6"/>
      <c r="H70" s="6"/>
      <c r="I70" s="6"/>
      <c r="J70" s="6"/>
      <c r="K70" s="6"/>
      <c r="L70" s="4"/>
      <c r="M70" s="4"/>
      <c r="N70" s="5"/>
      <c r="O70" s="5"/>
    </row>
    <row r="71" spans="2:23" x14ac:dyDescent="0.3">
      <c r="M71" s="78"/>
      <c r="N71" s="78"/>
      <c r="O71" s="78"/>
    </row>
    <row r="72" spans="2:23" x14ac:dyDescent="0.3">
      <c r="J72" s="78"/>
      <c r="K72" s="78"/>
      <c r="L72" s="78"/>
      <c r="M72" s="78"/>
      <c r="N72" s="78"/>
      <c r="O72" s="78"/>
    </row>
    <row r="73" spans="2:23" x14ac:dyDescent="0.3">
      <c r="J73" s="78"/>
      <c r="K73" s="78"/>
      <c r="L73" s="78"/>
      <c r="M73" s="78"/>
      <c r="N73" s="78"/>
      <c r="O73" s="78"/>
    </row>
    <row r="74" spans="2:23" x14ac:dyDescent="0.3">
      <c r="J74" s="78"/>
      <c r="K74" s="78"/>
      <c r="L74" s="78"/>
      <c r="M74" s="78"/>
      <c r="N74" s="78"/>
      <c r="O74" s="78"/>
      <c r="U74" s="92"/>
    </row>
    <row r="75" spans="2:23" x14ac:dyDescent="0.3">
      <c r="N75" s="4"/>
      <c r="O75" s="4"/>
    </row>
    <row r="76" spans="2:23" x14ac:dyDescent="0.3">
      <c r="N76" s="4"/>
      <c r="O76" s="4"/>
    </row>
    <row r="77" spans="2:23" x14ac:dyDescent="0.3">
      <c r="N77" s="4"/>
      <c r="O77" s="4"/>
    </row>
    <row r="78" spans="2:23" x14ac:dyDescent="0.3">
      <c r="N78" s="4"/>
      <c r="O78" s="4"/>
    </row>
    <row r="79" spans="2:23" x14ac:dyDescent="0.3">
      <c r="N79" s="4"/>
      <c r="O79" s="4"/>
    </row>
  </sheetData>
  <hyperlinks>
    <hyperlink ref="A1" location="Index!A1" display="Index" xr:uid="{FBE5E632-2160-4233-873D-EDE959D7AA5E}"/>
  </hyperlink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49B8-0F5F-4563-B3CC-8C636778454D}">
  <dimension ref="A1:X33"/>
  <sheetViews>
    <sheetView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4" x14ac:dyDescent="0.3"/>
  <cols>
    <col min="1" max="1" width="5.6640625" bestFit="1" customWidth="1"/>
    <col min="2" max="2" width="36.5546875" bestFit="1" customWidth="1"/>
    <col min="3" max="12" width="8.33203125" bestFit="1" customWidth="1"/>
    <col min="13" max="14" width="8.33203125" customWidth="1"/>
    <col min="15" max="15" width="8.6640625" bestFit="1" customWidth="1"/>
    <col min="16" max="16" width="8.88671875" bestFit="1" customWidth="1"/>
    <col min="17" max="17" width="7" bestFit="1" customWidth="1"/>
    <col min="18" max="22" width="8.33203125" bestFit="1" customWidth="1"/>
    <col min="23" max="23" width="9.33203125" bestFit="1" customWidth="1"/>
    <col min="24" max="24" width="12" bestFit="1" customWidth="1"/>
  </cols>
  <sheetData>
    <row r="1" spans="1:23" x14ac:dyDescent="0.3">
      <c r="A1" s="59" t="s">
        <v>125</v>
      </c>
      <c r="M1" s="109"/>
    </row>
    <row r="2" spans="1:23" x14ac:dyDescent="0.3">
      <c r="F2" s="6"/>
      <c r="G2" s="6"/>
      <c r="H2" s="6"/>
      <c r="I2" s="6"/>
      <c r="J2" s="6"/>
      <c r="K2" s="6"/>
      <c r="L2" s="6"/>
      <c r="M2" s="7"/>
      <c r="N2" s="6"/>
    </row>
    <row r="3" spans="1:23" x14ac:dyDescent="0.3">
      <c r="B3" s="3" t="s">
        <v>79</v>
      </c>
      <c r="C3" s="2" t="s">
        <v>33</v>
      </c>
      <c r="D3" s="2" t="s">
        <v>32</v>
      </c>
      <c r="E3" s="2" t="s">
        <v>11</v>
      </c>
      <c r="F3" s="2" t="s">
        <v>10</v>
      </c>
      <c r="G3" s="2" t="s">
        <v>36</v>
      </c>
      <c r="H3" s="2" t="s">
        <v>148</v>
      </c>
      <c r="I3" s="2" t="s">
        <v>155</v>
      </c>
      <c r="J3" s="2" t="s">
        <v>160</v>
      </c>
      <c r="K3" s="2" t="s">
        <v>162</v>
      </c>
      <c r="L3" s="2" t="s">
        <v>165</v>
      </c>
      <c r="M3" s="2" t="s">
        <v>169</v>
      </c>
      <c r="N3" s="2" t="s">
        <v>175</v>
      </c>
      <c r="O3" s="2" t="s">
        <v>177</v>
      </c>
      <c r="P3" s="2" t="s">
        <v>185</v>
      </c>
      <c r="Q3" s="83"/>
      <c r="R3" s="2" t="s">
        <v>0</v>
      </c>
      <c r="S3" s="2" t="s">
        <v>1</v>
      </c>
      <c r="T3" s="2" t="s">
        <v>2</v>
      </c>
      <c r="U3" s="2" t="s">
        <v>149</v>
      </c>
      <c r="V3" s="2" t="s">
        <v>166</v>
      </c>
      <c r="W3" s="2" t="s">
        <v>184</v>
      </c>
    </row>
    <row r="4" spans="1:23" x14ac:dyDescent="0.3">
      <c r="B4" t="s">
        <v>136</v>
      </c>
      <c r="C4" s="66">
        <v>79.323267062007119</v>
      </c>
      <c r="D4" s="66">
        <v>41.896251167019102</v>
      </c>
      <c r="E4" s="66">
        <v>40.900034322218303</v>
      </c>
      <c r="F4" s="66">
        <v>43.926998909027972</v>
      </c>
      <c r="G4" s="66">
        <v>57.046612605123109</v>
      </c>
      <c r="H4" s="66">
        <v>50.128730865399966</v>
      </c>
      <c r="I4" s="66">
        <v>63.148874801270033</v>
      </c>
      <c r="J4" s="66">
        <v>74.65932722625486</v>
      </c>
      <c r="K4" s="66">
        <v>81.104508749199923</v>
      </c>
      <c r="L4" s="66">
        <v>69.403179044809931</v>
      </c>
      <c r="M4" s="66">
        <v>91.771633292379974</v>
      </c>
      <c r="N4" s="66">
        <v>97.805541902260117</v>
      </c>
      <c r="O4" s="84">
        <v>126.91996418725012</v>
      </c>
      <c r="P4" s="84">
        <v>109.77029179311013</v>
      </c>
      <c r="Q4" s="84"/>
      <c r="R4" s="66">
        <v>39.166591602358714</v>
      </c>
      <c r="S4" s="66">
        <v>57.039006890374907</v>
      </c>
      <c r="T4" s="66">
        <v>41.896251167019102</v>
      </c>
      <c r="U4" s="76">
        <v>50.128730865399966</v>
      </c>
      <c r="V4" s="66">
        <v>69.403179044809931</v>
      </c>
      <c r="W4" s="84">
        <v>109.77029179311013</v>
      </c>
    </row>
    <row r="5" spans="1:23" x14ac:dyDescent="0.3">
      <c r="B5" t="s">
        <v>104</v>
      </c>
      <c r="C5" s="70">
        <v>2.2913274445980344E-2</v>
      </c>
      <c r="D5" s="70">
        <v>1.1312222441197135E-2</v>
      </c>
      <c r="E5" s="70">
        <v>1.0136497455341117E-2</v>
      </c>
      <c r="F5" s="70">
        <v>1.0042024917682694E-2</v>
      </c>
      <c r="G5" s="70">
        <v>1.2025722013015525E-2</v>
      </c>
      <c r="H5" s="70">
        <v>9.6647915100280812E-3</v>
      </c>
      <c r="I5" s="70">
        <v>1.1396723215614876E-2</v>
      </c>
      <c r="J5" s="70">
        <v>1.2434674231642708E-2</v>
      </c>
      <c r="K5" s="70">
        <v>1.2455436102030207E-2</v>
      </c>
      <c r="L5" s="70">
        <v>9.86738594241004E-3</v>
      </c>
      <c r="M5" s="70">
        <v>1.2412298161865865E-2</v>
      </c>
      <c r="N5" s="70">
        <v>1.2488131476731331E-2</v>
      </c>
      <c r="O5" s="67">
        <v>1.5379365096460804E-2</v>
      </c>
      <c r="P5" s="67">
        <v>1.2466743727661338E-2</v>
      </c>
      <c r="Q5" s="85"/>
      <c r="R5" s="71">
        <v>1.9191244917197536E-2</v>
      </c>
      <c r="S5" s="71">
        <v>2.1171446139035058E-2</v>
      </c>
      <c r="T5" s="71">
        <v>1.1312222441197135E-2</v>
      </c>
      <c r="U5" s="7">
        <v>9.6647915100280812E-3</v>
      </c>
      <c r="V5" s="70">
        <v>9.86738594241004E-3</v>
      </c>
      <c r="W5" s="67">
        <v>1.2466743727661338E-2</v>
      </c>
    </row>
    <row r="6" spans="1:23" x14ac:dyDescent="0.3">
      <c r="B6" t="s">
        <v>137</v>
      </c>
      <c r="C6" s="66">
        <v>18.378469454789592</v>
      </c>
      <c r="D6" s="66">
        <v>10.888353817697087</v>
      </c>
      <c r="E6" s="66">
        <v>10.923648168305595</v>
      </c>
      <c r="F6" s="66">
        <v>12.624930368635153</v>
      </c>
      <c r="G6" s="66">
        <v>14.898819238281511</v>
      </c>
      <c r="H6" s="66">
        <v>12.46443807615093</v>
      </c>
      <c r="I6" s="66">
        <v>15.83913806258909</v>
      </c>
      <c r="J6" s="66">
        <v>18.500899664000002</v>
      </c>
      <c r="K6" s="66">
        <v>20.196868037000005</v>
      </c>
      <c r="L6" s="66">
        <v>17.099504927999998</v>
      </c>
      <c r="M6" s="66">
        <v>22.492179297000011</v>
      </c>
      <c r="N6" s="66">
        <v>24.047427296999995</v>
      </c>
      <c r="O6" s="84">
        <v>31.549429960000019</v>
      </c>
      <c r="P6" s="84">
        <v>27.895890940594015</v>
      </c>
      <c r="Q6" s="84"/>
      <c r="R6" s="66">
        <v>11.598350156068802</v>
      </c>
      <c r="S6" s="66">
        <v>14.526947420294876</v>
      </c>
      <c r="T6" s="66">
        <v>10.888353817697087</v>
      </c>
      <c r="U6" s="76">
        <v>12.46443807615093</v>
      </c>
      <c r="V6" s="66">
        <v>17.099504927999998</v>
      </c>
      <c r="W6" s="84">
        <v>27.895890940594015</v>
      </c>
    </row>
    <row r="7" spans="1:23" x14ac:dyDescent="0.3">
      <c r="B7" t="s">
        <v>62</v>
      </c>
      <c r="C7" s="66">
        <v>60.944797607217524</v>
      </c>
      <c r="D7" s="66">
        <v>31.007897349322015</v>
      </c>
      <c r="E7" s="66">
        <v>29.976386153912706</v>
      </c>
      <c r="F7" s="66">
        <v>31.302068540392817</v>
      </c>
      <c r="G7" s="66">
        <v>42.147793366841597</v>
      </c>
      <c r="H7" s="66">
        <v>37.664292789249032</v>
      </c>
      <c r="I7" s="66">
        <v>47.30973673868094</v>
      </c>
      <c r="J7" s="66">
        <v>56.158427562254857</v>
      </c>
      <c r="K7" s="66">
        <v>60.907640712199921</v>
      </c>
      <c r="L7" s="66">
        <v>52.30367411680993</v>
      </c>
      <c r="M7" s="66">
        <v>69.279453995379967</v>
      </c>
      <c r="N7" s="66">
        <v>73.758114605260118</v>
      </c>
      <c r="O7" s="122">
        <v>95.37053422725009</v>
      </c>
      <c r="P7" s="131">
        <v>81.874400852516118</v>
      </c>
      <c r="Q7" s="67"/>
      <c r="R7" s="66">
        <v>27.56824144628991</v>
      </c>
      <c r="S7" s="66">
        <v>42.512059470080032</v>
      </c>
      <c r="T7" s="66">
        <v>31.007897349322015</v>
      </c>
      <c r="U7" s="76">
        <v>37.664292789249032</v>
      </c>
      <c r="V7" s="66">
        <v>52.30367411680993</v>
      </c>
      <c r="W7" s="131">
        <v>81.874400852516118</v>
      </c>
    </row>
    <row r="8" spans="1:23" x14ac:dyDescent="0.3">
      <c r="B8" t="s">
        <v>138</v>
      </c>
      <c r="C8" s="70">
        <v>0.23169077794568288</v>
      </c>
      <c r="D8" s="105">
        <v>0.25988849871771924</v>
      </c>
      <c r="E8" s="105">
        <v>0.26708163817778252</v>
      </c>
      <c r="F8" s="105">
        <v>0.28740707724607267</v>
      </c>
      <c r="G8" s="105">
        <v>0.26116921860744302</v>
      </c>
      <c r="H8" s="105">
        <v>0.24864858656842995</v>
      </c>
      <c r="I8" s="105">
        <v>0.25082217398860979</v>
      </c>
      <c r="J8" s="105">
        <v>0.24780426440132636</v>
      </c>
      <c r="K8" s="105">
        <v>0.24902275284663805</v>
      </c>
      <c r="L8" s="105">
        <v>0.2463792748882549</v>
      </c>
      <c r="M8" s="105">
        <v>0.24508858009904888</v>
      </c>
      <c r="N8" s="105">
        <v>0.2458697823179721</v>
      </c>
      <c r="O8" s="68">
        <v>0.24857736260824875</v>
      </c>
      <c r="P8" s="68">
        <v>0.25412969652272471</v>
      </c>
      <c r="Q8" s="128"/>
      <c r="R8" s="134">
        <v>0.29612865663220794</v>
      </c>
      <c r="S8" s="134">
        <v>0.2546844381111803</v>
      </c>
      <c r="T8" s="134">
        <v>0.25988849871771924</v>
      </c>
      <c r="U8" s="5">
        <v>0.24864858656842995</v>
      </c>
      <c r="V8" s="134">
        <v>0.2463792748882549</v>
      </c>
      <c r="W8" s="90">
        <v>0.25412969652272471</v>
      </c>
    </row>
    <row r="9" spans="1:23" x14ac:dyDescent="0.3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0"/>
      <c r="R9" s="26"/>
      <c r="S9" s="26"/>
      <c r="T9" s="26"/>
      <c r="U9" s="26"/>
      <c r="V9" s="26"/>
      <c r="W9" s="26"/>
    </row>
    <row r="10" spans="1:23" x14ac:dyDescent="0.3">
      <c r="B10" t="s">
        <v>105</v>
      </c>
      <c r="C10" s="66">
        <v>70.655969382848667</v>
      </c>
      <c r="D10" s="66">
        <v>79.246113711657557</v>
      </c>
      <c r="E10" s="66">
        <v>103.62724159031018</v>
      </c>
      <c r="F10" s="66">
        <v>115.63953985074298</v>
      </c>
      <c r="G10" s="66">
        <v>124.01394429087473</v>
      </c>
      <c r="H10" s="66">
        <v>113.95355165909992</v>
      </c>
      <c r="I10" s="66">
        <v>148.84037386609975</v>
      </c>
      <c r="J10" s="66">
        <v>167.10255123250013</v>
      </c>
      <c r="K10" s="66">
        <v>182.31618775210018</v>
      </c>
      <c r="L10" s="66">
        <v>188.91868143159996</v>
      </c>
      <c r="M10" s="66">
        <v>253.40614260570013</v>
      </c>
      <c r="N10" s="66">
        <v>296.58257365239956</v>
      </c>
      <c r="O10" s="66">
        <v>304.58615769239952</v>
      </c>
      <c r="P10" s="84">
        <v>294.33157320549981</v>
      </c>
      <c r="Q10" s="84"/>
      <c r="R10" s="66">
        <v>64.587386585093</v>
      </c>
      <c r="S10" s="66">
        <v>86.952209405199909</v>
      </c>
      <c r="T10" s="66">
        <v>79.246113711657557</v>
      </c>
      <c r="U10" s="66">
        <v>113.95355165909992</v>
      </c>
      <c r="V10" s="66">
        <v>188.91868143159996</v>
      </c>
      <c r="W10" s="84">
        <v>294.33157320549981</v>
      </c>
    </row>
    <row r="11" spans="1:23" x14ac:dyDescent="0.3">
      <c r="B11" t="s">
        <v>106</v>
      </c>
      <c r="C11" s="105">
        <v>2.0409643698241182E-2</v>
      </c>
      <c r="D11" s="105">
        <v>2.1396894493805246E-2</v>
      </c>
      <c r="E11" s="105">
        <v>2.5682552303228155E-2</v>
      </c>
      <c r="F11" s="105">
        <v>2.6436022707935509E-2</v>
      </c>
      <c r="G11" s="105">
        <v>2.6142783097444087E-2</v>
      </c>
      <c r="H11" s="105">
        <v>2.1970181562537508E-2</v>
      </c>
      <c r="I11" s="105">
        <v>2.6861801569684679E-2</v>
      </c>
      <c r="J11" s="105">
        <v>2.7831295365889904E-2</v>
      </c>
      <c r="K11" s="105">
        <v>2.7998784061859287E-2</v>
      </c>
      <c r="L11" s="105">
        <v>2.6859483485810329E-2</v>
      </c>
      <c r="M11" s="105">
        <v>3.427369095687019E-2</v>
      </c>
      <c r="N11" s="105">
        <v>3.7868633018564475E-2</v>
      </c>
      <c r="O11" s="105">
        <v>3.6907839932641316E-2</v>
      </c>
      <c r="P11" s="67">
        <v>3.3427589871294031E-2</v>
      </c>
      <c r="Q11" s="67"/>
      <c r="R11" s="70">
        <v>3.1647184598048904E-2</v>
      </c>
      <c r="S11" s="70">
        <v>3.2274475283736614E-2</v>
      </c>
      <c r="T11" s="70">
        <v>2.1396894493805246E-2</v>
      </c>
      <c r="U11" s="70">
        <v>2.1970181562537508E-2</v>
      </c>
      <c r="V11" s="70">
        <v>2.6859483485810329E-2</v>
      </c>
      <c r="W11" s="67">
        <v>3.3427589871294031E-2</v>
      </c>
    </row>
    <row r="12" spans="1:23" x14ac:dyDescent="0.3">
      <c r="B12" t="s">
        <v>139</v>
      </c>
      <c r="C12" s="72">
        <v>5.4345244965665955</v>
      </c>
      <c r="D12" s="72">
        <v>5.9915941224245168</v>
      </c>
      <c r="E12" s="72">
        <v>6.6379984789640716</v>
      </c>
      <c r="F12" s="72">
        <v>6.6947044142475445</v>
      </c>
      <c r="G12" s="72">
        <v>6.5155856154253202</v>
      </c>
      <c r="H12" s="72">
        <v>4.5478408018538694</v>
      </c>
      <c r="I12" s="72">
        <v>5.8945489394262731</v>
      </c>
      <c r="J12" s="72">
        <v>6.3238892661927935</v>
      </c>
      <c r="K12" s="72">
        <v>6.7650977859442527</v>
      </c>
      <c r="L12" s="66">
        <v>7.0478616990887861</v>
      </c>
      <c r="M12" s="66">
        <v>8.8136700843130988</v>
      </c>
      <c r="N12" s="66">
        <v>10.087797221516423</v>
      </c>
      <c r="O12" s="66">
        <v>10.090325814871253</v>
      </c>
      <c r="P12" s="122">
        <v>15.436318139154849</v>
      </c>
      <c r="Q12" s="67"/>
      <c r="R12" s="72">
        <v>5.6270089523488043</v>
      </c>
      <c r="S12" s="72">
        <v>4.4479139193191974</v>
      </c>
      <c r="T12" s="72">
        <v>5.9915941224245168</v>
      </c>
      <c r="U12" s="72">
        <v>4.5478408018538694</v>
      </c>
      <c r="V12" s="66">
        <v>7.0478616990887861</v>
      </c>
      <c r="W12" s="122">
        <v>15.436318139154849</v>
      </c>
    </row>
    <row r="13" spans="1:23" x14ac:dyDescent="0.3">
      <c r="B13" t="s">
        <v>107</v>
      </c>
      <c r="C13" s="73">
        <v>65.221444886282072</v>
      </c>
      <c r="D13" s="73">
        <v>73.254519589233041</v>
      </c>
      <c r="E13" s="73">
        <v>96.989243111346099</v>
      </c>
      <c r="F13" s="73">
        <v>108.94483543649544</v>
      </c>
      <c r="G13" s="73">
        <v>117.49835867544941</v>
      </c>
      <c r="H13" s="73">
        <v>109.40571085724605</v>
      </c>
      <c r="I13" s="73">
        <v>142.94582492667348</v>
      </c>
      <c r="J13" s="73">
        <v>160.77866196630734</v>
      </c>
      <c r="K13" s="73">
        <v>175.55108996615593</v>
      </c>
      <c r="L13" s="66">
        <v>181.87081973251117</v>
      </c>
      <c r="M13" s="66">
        <v>244.59247252138704</v>
      </c>
      <c r="N13" s="66">
        <v>286.49477643088312</v>
      </c>
      <c r="O13" s="66">
        <v>294.49583187752825</v>
      </c>
      <c r="P13" s="84">
        <v>278.89525506634493</v>
      </c>
      <c r="Q13" s="84"/>
      <c r="R13" s="73">
        <v>58.960377632744198</v>
      </c>
      <c r="S13" s="73">
        <v>82.504295485880718</v>
      </c>
      <c r="T13" s="73">
        <v>73.254519589233041</v>
      </c>
      <c r="U13" s="73">
        <v>109.40571085724605</v>
      </c>
      <c r="V13" s="66">
        <v>181.87081973251117</v>
      </c>
      <c r="W13" s="84">
        <v>278.89525506634493</v>
      </c>
    </row>
    <row r="14" spans="1:23" x14ac:dyDescent="0.3">
      <c r="B14" t="s">
        <v>140</v>
      </c>
      <c r="C14" s="74">
        <v>7.6915291716113596E-2</v>
      </c>
      <c r="D14" s="74">
        <v>7.5607418986189584E-2</v>
      </c>
      <c r="E14" s="74">
        <v>6.4056500753029474E-2</v>
      </c>
      <c r="F14" s="74">
        <v>5.7892866253951382E-2</v>
      </c>
      <c r="G14" s="74">
        <v>5.2539137051741638E-2</v>
      </c>
      <c r="H14" s="74">
        <v>3.9909601198381738E-2</v>
      </c>
      <c r="I14" s="74">
        <v>3.9603158647862215E-2</v>
      </c>
      <c r="J14" s="74">
        <v>3.7844360960078788E-2</v>
      </c>
      <c r="K14" s="74">
        <v>3.7106402176108041E-2</v>
      </c>
      <c r="L14" s="70">
        <v>3.7306324846653874E-2</v>
      </c>
      <c r="M14" s="70">
        <v>3.4780806785836942E-2</v>
      </c>
      <c r="N14" s="70">
        <v>3.4013452298581486E-2</v>
      </c>
      <c r="O14" s="70">
        <v>3.3127985497822386E-2</v>
      </c>
      <c r="P14" s="68">
        <v>5.2445335616024255E-2</v>
      </c>
      <c r="Q14" s="128"/>
      <c r="R14" s="74">
        <v>8.7122412747499808E-2</v>
      </c>
      <c r="S14" s="74">
        <v>5.1153546870692901E-2</v>
      </c>
      <c r="T14" s="74">
        <v>7.5607418986189584E-2</v>
      </c>
      <c r="U14" s="74">
        <v>3.9909601198381738E-2</v>
      </c>
      <c r="V14" s="70">
        <v>3.7306324846653874E-2</v>
      </c>
      <c r="W14" s="68">
        <v>5.2445335616024255E-2</v>
      </c>
    </row>
    <row r="15" spans="1:23" x14ac:dyDescent="0.3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0"/>
      <c r="R15" s="26"/>
      <c r="S15" s="26"/>
      <c r="T15" s="26"/>
      <c r="U15" s="26"/>
      <c r="V15" s="26"/>
      <c r="W15" s="26"/>
    </row>
    <row r="16" spans="1:23" x14ac:dyDescent="0.3">
      <c r="B16" t="s">
        <v>108</v>
      </c>
      <c r="C16" s="73">
        <v>3311.9121335126465</v>
      </c>
      <c r="D16" s="73">
        <v>3582.4845205368974</v>
      </c>
      <c r="E16" s="73">
        <v>3890.4004200114005</v>
      </c>
      <c r="F16" s="73">
        <v>4214.75032154579</v>
      </c>
      <c r="G16" s="73">
        <v>4562.6556659953312</v>
      </c>
      <c r="H16" s="73">
        <v>5022.6546288084492</v>
      </c>
      <c r="I16" s="73">
        <v>5328.9784142788103</v>
      </c>
      <c r="J16" s="73">
        <v>5762.3622212517248</v>
      </c>
      <c r="K16" s="73">
        <v>6248.1544972392121</v>
      </c>
      <c r="L16" s="66">
        <v>6775.2713778821881</v>
      </c>
      <c r="M16" s="66">
        <v>7048.4275094090926</v>
      </c>
      <c r="N16" s="66">
        <v>7437.4914642285567</v>
      </c>
      <c r="O16" s="66">
        <v>7821.1079094016377</v>
      </c>
      <c r="P16" s="122">
        <v>8400.9473275624514</v>
      </c>
      <c r="Q16" s="84"/>
      <c r="R16" s="73">
        <v>1937.1032862238319</v>
      </c>
      <c r="S16" s="73">
        <v>2550.1566711842838</v>
      </c>
      <c r="T16" s="73">
        <v>3582.4845205368974</v>
      </c>
      <c r="U16" s="73">
        <v>5022.6546288084492</v>
      </c>
      <c r="V16" s="66">
        <v>6775.2713778821881</v>
      </c>
      <c r="W16" s="122">
        <v>8400.9473275624514</v>
      </c>
    </row>
    <row r="17" spans="2:24" x14ac:dyDescent="0.3">
      <c r="B17" t="s">
        <v>109</v>
      </c>
      <c r="C17" s="74">
        <v>0.95667708185577849</v>
      </c>
      <c r="D17" s="74">
        <v>0.96729088306499778</v>
      </c>
      <c r="E17" s="74">
        <v>0.96418095024143069</v>
      </c>
      <c r="F17" s="74">
        <v>0.96352195237438176</v>
      </c>
      <c r="G17" s="74">
        <v>0.96183149488954056</v>
      </c>
      <c r="H17" s="74">
        <v>0.96836502692743431</v>
      </c>
      <c r="I17" s="74">
        <v>0.96174147521470044</v>
      </c>
      <c r="J17" s="74">
        <v>0.95973403040246752</v>
      </c>
      <c r="K17" s="74">
        <v>0.95954577983611034</v>
      </c>
      <c r="L17" s="70">
        <v>0.96327313057177966</v>
      </c>
      <c r="M17" s="70">
        <v>0.95331401088126388</v>
      </c>
      <c r="N17" s="70">
        <v>0.94964323550470431</v>
      </c>
      <c r="O17" s="70">
        <v>0.94771279497089789</v>
      </c>
      <c r="P17" s="68">
        <v>0.95410566640104477</v>
      </c>
      <c r="Q17" s="68"/>
      <c r="R17" s="74">
        <v>0.94916157048475347</v>
      </c>
      <c r="S17" s="74">
        <v>0.9465540785772284</v>
      </c>
      <c r="T17" s="74">
        <v>0.96729088306499778</v>
      </c>
      <c r="U17" s="74">
        <v>0.96836502692743431</v>
      </c>
      <c r="V17" s="70">
        <v>0.96327313057177966</v>
      </c>
      <c r="W17" s="68">
        <v>0.95410566640104477</v>
      </c>
    </row>
    <row r="18" spans="2:24" x14ac:dyDescent="0.3">
      <c r="B18" t="s">
        <v>141</v>
      </c>
      <c r="C18" s="73">
        <v>17.600767289094971</v>
      </c>
      <c r="D18" s="73">
        <v>18.604693719707853</v>
      </c>
      <c r="E18" s="73">
        <v>22.149722266923998</v>
      </c>
      <c r="F18" s="73">
        <v>22.424598207915434</v>
      </c>
      <c r="G18" s="73">
        <v>24.245221329474997</v>
      </c>
      <c r="H18" s="73">
        <v>27.08174245599999</v>
      </c>
      <c r="I18" s="73">
        <v>28.908407961000229</v>
      </c>
      <c r="J18" s="73">
        <v>31.121415660000217</v>
      </c>
      <c r="K18" s="73">
        <v>33.789202285999913</v>
      </c>
      <c r="L18" s="66">
        <v>40.14101482200055</v>
      </c>
      <c r="M18" s="66">
        <v>36.204075731000152</v>
      </c>
      <c r="N18" s="66">
        <v>38.64537412519693</v>
      </c>
      <c r="O18" s="66">
        <v>37.365377495691973</v>
      </c>
      <c r="P18" s="84">
        <v>43.672646906398533</v>
      </c>
      <c r="Q18" s="84"/>
      <c r="R18" s="73">
        <v>13.777691160773349</v>
      </c>
      <c r="S18" s="73">
        <v>15.373395746938154</v>
      </c>
      <c r="T18" s="73">
        <v>18.604693719707853</v>
      </c>
      <c r="U18" s="73">
        <v>27.08174245599999</v>
      </c>
      <c r="V18" s="66">
        <v>40.14101482200055</v>
      </c>
      <c r="W18" s="84">
        <v>43.672646906398533</v>
      </c>
    </row>
    <row r="19" spans="2:24" x14ac:dyDescent="0.3">
      <c r="B19" t="s">
        <v>110</v>
      </c>
      <c r="C19" s="73">
        <v>3294.3113662235514</v>
      </c>
      <c r="D19" s="73">
        <v>3563.8798268171895</v>
      </c>
      <c r="E19" s="73">
        <v>3868.2506977444764</v>
      </c>
      <c r="F19" s="73">
        <v>4192.3257233378745</v>
      </c>
      <c r="G19" s="73">
        <v>4538.4104446658566</v>
      </c>
      <c r="H19" s="73">
        <v>4995.5728863524491</v>
      </c>
      <c r="I19" s="73">
        <v>5300.0700063178101</v>
      </c>
      <c r="J19" s="73">
        <v>5731.2408055917249</v>
      </c>
      <c r="K19" s="73">
        <v>6214.3652949532125</v>
      </c>
      <c r="L19" s="66">
        <v>6735.1303630601878</v>
      </c>
      <c r="M19" s="66">
        <v>7012.2234336780921</v>
      </c>
      <c r="N19" s="66">
        <v>7398.8460901033595</v>
      </c>
      <c r="O19" s="66">
        <v>7783.7425319059457</v>
      </c>
      <c r="P19" s="84">
        <v>8357.2746806560535</v>
      </c>
      <c r="Q19" s="84"/>
      <c r="R19" s="73">
        <v>1923.3255950630585</v>
      </c>
      <c r="S19" s="73">
        <v>2534.7832754373458</v>
      </c>
      <c r="T19" s="73">
        <v>3563.8798268171895</v>
      </c>
      <c r="U19" s="73">
        <v>4995.5728863524491</v>
      </c>
      <c r="V19" s="66">
        <v>6735.1303630601878</v>
      </c>
      <c r="W19" s="84">
        <v>8357.2746806560535</v>
      </c>
    </row>
    <row r="20" spans="2:24" x14ac:dyDescent="0.3">
      <c r="B20" t="s">
        <v>164</v>
      </c>
      <c r="C20" s="70">
        <v>5.3143823204112074E-3</v>
      </c>
      <c r="D20" s="70">
        <v>5.1932377133955118E-3</v>
      </c>
      <c r="E20" s="70">
        <v>5.6934299495215177E-3</v>
      </c>
      <c r="F20" s="70">
        <v>5.3205045369546468E-3</v>
      </c>
      <c r="G20" s="70">
        <v>5.3138398126710198E-3</v>
      </c>
      <c r="H20" s="70">
        <v>5.391918110528084E-3</v>
      </c>
      <c r="I20" s="70">
        <v>5.4247560627269887E-3</v>
      </c>
      <c r="J20" s="70">
        <v>5.4008086380310698E-3</v>
      </c>
      <c r="K20" s="70">
        <v>5.4078692037672713E-3</v>
      </c>
      <c r="L20" s="70">
        <v>5.9246357205765257E-3</v>
      </c>
      <c r="M20" s="70">
        <v>5.1364755731218882E-3</v>
      </c>
      <c r="N20" s="70">
        <v>5.1960226524045321E-3</v>
      </c>
      <c r="O20" s="70">
        <v>4.7775044058368773E-3</v>
      </c>
      <c r="P20" s="68">
        <v>5.1985383556821113E-3</v>
      </c>
      <c r="Q20" s="128"/>
      <c r="R20" s="70">
        <v>7.1125227336903806E-3</v>
      </c>
      <c r="S20" s="70">
        <v>6.0284122621371353E-3</v>
      </c>
      <c r="T20" s="70">
        <v>5.1932377133955118E-3</v>
      </c>
      <c r="U20" s="70">
        <v>5.391918110528084E-3</v>
      </c>
      <c r="V20" s="70">
        <v>5.9246357205765257E-3</v>
      </c>
      <c r="W20" s="68">
        <v>5.1985383556821113E-3</v>
      </c>
    </row>
    <row r="21" spans="2:24" x14ac:dyDescent="0.3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0"/>
      <c r="R21" s="26"/>
      <c r="S21" s="26"/>
      <c r="T21" s="26"/>
      <c r="U21" s="26"/>
      <c r="V21" s="26"/>
      <c r="W21" s="26"/>
    </row>
    <row r="22" spans="2:24" x14ac:dyDescent="0.3">
      <c r="B22" t="s">
        <v>111</v>
      </c>
      <c r="C22" s="110">
        <v>3461.8913699575023</v>
      </c>
      <c r="D22" s="110">
        <v>3703.6268854155737</v>
      </c>
      <c r="E22" s="110">
        <v>4034.9276959239292</v>
      </c>
      <c r="F22" s="110">
        <v>4374.316860305561</v>
      </c>
      <c r="G22" s="110">
        <v>4743.7162228913285</v>
      </c>
      <c r="H22" s="110">
        <v>5186.7369113329496</v>
      </c>
      <c r="I22" s="110">
        <v>5540.9676629461801</v>
      </c>
      <c r="J22" s="66">
        <v>6004.1240997104787</v>
      </c>
      <c r="K22" s="66">
        <v>6511.575193740513</v>
      </c>
      <c r="L22" s="66">
        <v>7033.5932383585978</v>
      </c>
      <c r="M22" s="66">
        <v>7393.6052853071733</v>
      </c>
      <c r="N22" s="66">
        <v>7831.8795797832154</v>
      </c>
      <c r="O22" s="66">
        <v>8252.6140312812877</v>
      </c>
      <c r="P22" s="84">
        <v>8805.0491925610604</v>
      </c>
      <c r="Q22" s="84"/>
      <c r="R22" s="66">
        <v>2040.8572644112837</v>
      </c>
      <c r="S22" s="66">
        <v>2694.1478874798586</v>
      </c>
      <c r="T22" s="66">
        <v>3703.6268854155737</v>
      </c>
      <c r="U22" s="66">
        <v>5186.7369113329496</v>
      </c>
      <c r="V22" s="66">
        <v>7033.5932383585978</v>
      </c>
      <c r="W22" s="84">
        <v>8805.0491925610604</v>
      </c>
    </row>
    <row r="23" spans="2:24" x14ac:dyDescent="0.3">
      <c r="B23" t="s">
        <v>142</v>
      </c>
      <c r="C23" s="66">
        <v>41.413761240451159</v>
      </c>
      <c r="D23" s="66">
        <v>35.484641659829457</v>
      </c>
      <c r="E23" s="66">
        <v>39.71136891419367</v>
      </c>
      <c r="F23" s="66">
        <v>41.744232990798139</v>
      </c>
      <c r="G23" s="66">
        <v>45.659626183181828</v>
      </c>
      <c r="H23" s="66">
        <v>44.094021334004786</v>
      </c>
      <c r="I23" s="66">
        <v>50.642094963015595</v>
      </c>
      <c r="J23" s="66">
        <v>55.94620459019302</v>
      </c>
      <c r="K23" s="66">
        <v>60.751168108944171</v>
      </c>
      <c r="L23" s="66">
        <v>64.288381449089329</v>
      </c>
      <c r="M23" s="66">
        <v>67.509925112313255</v>
      </c>
      <c r="N23" s="66">
        <v>72.780598643713347</v>
      </c>
      <c r="O23" s="66">
        <v>79.005133270563249</v>
      </c>
      <c r="P23" s="84">
        <v>87.004855986147405</v>
      </c>
      <c r="Q23" s="84"/>
      <c r="R23" s="66">
        <v>31.003050269190958</v>
      </c>
      <c r="S23" s="66">
        <v>34.348257086552223</v>
      </c>
      <c r="T23" s="66">
        <v>35.484641659829457</v>
      </c>
      <c r="U23" s="66">
        <v>44.094021334004786</v>
      </c>
      <c r="V23" s="66">
        <v>64.288381449089329</v>
      </c>
      <c r="W23" s="84">
        <v>87.004855986147405</v>
      </c>
    </row>
    <row r="24" spans="2:24" x14ac:dyDescent="0.3">
      <c r="B24" t="s">
        <v>143</v>
      </c>
      <c r="C24" s="70">
        <v>1.1962755850701216E-2</v>
      </c>
      <c r="D24" s="70">
        <v>9.5810519681568361E-3</v>
      </c>
      <c r="E24" s="70">
        <v>9.8419034755715621E-3</v>
      </c>
      <c r="F24" s="70">
        <v>9.5430290772036477E-3</v>
      </c>
      <c r="G24" s="70">
        <v>9.6252861760250837E-3</v>
      </c>
      <c r="H24" s="70">
        <v>8.5013028591560038E-3</v>
      </c>
      <c r="I24" s="70">
        <v>9.1395759808655438E-3</v>
      </c>
      <c r="J24" s="70">
        <v>9.3179627304656766E-3</v>
      </c>
      <c r="K24" s="70">
        <v>9.3297192002548667E-3</v>
      </c>
      <c r="L24" s="70">
        <v>9.1401904077256617E-3</v>
      </c>
      <c r="M24" s="70">
        <v>9.1308532856725928E-3</v>
      </c>
      <c r="N24" s="70">
        <v>9.2928648739167528E-3</v>
      </c>
      <c r="O24" s="70">
        <v>9.5733464537535191E-3</v>
      </c>
      <c r="P24" s="68">
        <v>9.8812458719314596E-3</v>
      </c>
      <c r="Q24" s="68"/>
      <c r="R24" s="71">
        <v>1.5191189903295006E-2</v>
      </c>
      <c r="S24" s="71">
        <v>1.2749209962145781E-2</v>
      </c>
      <c r="T24" s="71">
        <v>9.5810519681568361E-3</v>
      </c>
      <c r="U24" s="71">
        <v>8.5013028591560038E-3</v>
      </c>
      <c r="V24" s="71">
        <v>9.1401904077256617E-3</v>
      </c>
      <c r="W24" s="68">
        <v>9.8812458719314596E-3</v>
      </c>
    </row>
    <row r="25" spans="2:24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0"/>
      <c r="R25" s="26"/>
      <c r="S25" s="26"/>
      <c r="T25" s="26"/>
      <c r="U25" s="26"/>
      <c r="V25" s="26"/>
      <c r="W25" s="26"/>
    </row>
    <row r="26" spans="2:24" x14ac:dyDescent="0.3">
      <c r="B26" t="s">
        <v>144</v>
      </c>
      <c r="C26" s="70">
        <v>2.2913274445980347E-2</v>
      </c>
      <c r="D26" s="70">
        <v>1.1312222441197136E-2</v>
      </c>
      <c r="E26" s="70">
        <v>1.0136497455341118E-2</v>
      </c>
      <c r="F26" s="70">
        <v>1.0042024917682694E-2</v>
      </c>
      <c r="G26" s="70">
        <v>1.2025722013015525E-2</v>
      </c>
      <c r="H26" s="70">
        <v>9.6647915100280812E-3</v>
      </c>
      <c r="I26" s="70">
        <v>1.13967232156149E-2</v>
      </c>
      <c r="J26" s="70">
        <v>1.2434674231642708E-2</v>
      </c>
      <c r="K26" s="70">
        <v>1.2455436102030206E-2</v>
      </c>
      <c r="L26" s="70">
        <v>9.86738594241004E-3</v>
      </c>
      <c r="M26" s="70">
        <v>1.2412298161865865E-2</v>
      </c>
      <c r="N26" s="70">
        <v>1.2488131476731329E-2</v>
      </c>
      <c r="O26" s="70">
        <v>1.5379365096460804E-2</v>
      </c>
      <c r="P26" s="68">
        <v>1.2466743727661338E-2</v>
      </c>
      <c r="Q26" s="128"/>
      <c r="R26" s="70">
        <v>1.9191244917197536E-2</v>
      </c>
      <c r="S26" s="70">
        <v>2.1171446139035058E-2</v>
      </c>
      <c r="T26" s="70">
        <v>1.1312222441197136E-2</v>
      </c>
      <c r="U26" s="70">
        <v>9.6647915100280812E-3</v>
      </c>
      <c r="V26" s="70">
        <v>9.86738594241004E-3</v>
      </c>
      <c r="W26" s="68">
        <v>1.2466743727661338E-2</v>
      </c>
      <c r="X26" s="105"/>
    </row>
    <row r="27" spans="2:24" x14ac:dyDescent="0.3">
      <c r="B27" t="s">
        <v>145</v>
      </c>
      <c r="C27" s="70">
        <v>1.7817627997885551E-2</v>
      </c>
      <c r="D27" s="70">
        <v>8.4532974156350041E-3</v>
      </c>
      <c r="E27" s="70">
        <v>7.5030695963211776E-3</v>
      </c>
      <c r="F27" s="70">
        <v>7.2248225784026119E-3</v>
      </c>
      <c r="G27" s="70">
        <v>8.971325163765349E-3</v>
      </c>
      <c r="H27" s="70">
        <v>7.3239176032416997E-3</v>
      </c>
      <c r="I27" s="70">
        <v>8.6169273848836405E-3</v>
      </c>
      <c r="J27" s="70">
        <v>9.4412824485840662E-3</v>
      </c>
      <c r="K27" s="70">
        <v>9.4418388209305953E-3</v>
      </c>
      <c r="L27" s="70">
        <v>7.504862420382577E-3</v>
      </c>
      <c r="M27" s="70">
        <v>9.4565318343791342E-3</v>
      </c>
      <c r="N27" s="70">
        <v>9.446682915919706E-3</v>
      </c>
      <c r="O27" s="70">
        <v>1.1600752317640487E-2</v>
      </c>
      <c r="P27" s="68">
        <v>9.3281270178339221E-3</v>
      </c>
      <c r="Q27" s="128"/>
      <c r="R27" s="70">
        <v>1.3716537872403562E-2</v>
      </c>
      <c r="S27" s="70">
        <v>1.5983181208200165E-2</v>
      </c>
      <c r="T27" s="70">
        <v>8.4532974156350041E-3</v>
      </c>
      <c r="U27" s="70">
        <v>7.3239176032416997E-3</v>
      </c>
      <c r="V27" s="70">
        <v>7.504862420382577E-3</v>
      </c>
      <c r="W27" s="68">
        <v>9.3281270178339221E-3</v>
      </c>
    </row>
    <row r="28" spans="2:24" x14ac:dyDescent="0.3">
      <c r="B28" s="26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26"/>
      <c r="P28" s="26"/>
      <c r="Q28" s="111"/>
      <c r="R28" s="26"/>
      <c r="S28" s="26"/>
      <c r="T28" s="26"/>
      <c r="U28" s="26"/>
      <c r="V28" s="26"/>
      <c r="W28" s="26"/>
    </row>
    <row r="29" spans="2:24" x14ac:dyDescent="0.3">
      <c r="B29" t="s">
        <v>146</v>
      </c>
      <c r="C29" s="68">
        <v>3.4667679630240422E-2</v>
      </c>
      <c r="D29" s="68">
        <v>2.414169443580496E-2</v>
      </c>
      <c r="E29" s="68">
        <v>2.9282643688509202E-2</v>
      </c>
      <c r="F29" s="68">
        <v>3.153028804357709E-2</v>
      </c>
      <c r="G29" s="68">
        <v>3.4957018212903174E-2</v>
      </c>
      <c r="H29" s="68">
        <v>2.4400000000000002E-2</v>
      </c>
      <c r="I29" s="68">
        <v>3.4595303157879322E-2</v>
      </c>
      <c r="J29" s="68">
        <v>3.5999999999999997E-2</v>
      </c>
      <c r="K29" s="68">
        <v>3.7388637190694948E-2</v>
      </c>
      <c r="L29" s="68">
        <v>3.113436707781634E-2</v>
      </c>
      <c r="M29" s="68">
        <v>4.5409408271430265E-2</v>
      </c>
      <c r="N29" s="68">
        <v>4.6933877258563093E-2</v>
      </c>
      <c r="O29" s="68">
        <v>0.05</v>
      </c>
      <c r="P29" s="68">
        <v>4.0026007541289009E-2</v>
      </c>
      <c r="Q29" s="128"/>
      <c r="R29" s="68">
        <v>3.9808922367802556E-2</v>
      </c>
      <c r="S29" s="68">
        <v>3.960167546334474E-2</v>
      </c>
      <c r="T29" s="69">
        <v>2.414169443580496E-2</v>
      </c>
      <c r="U29" s="69">
        <v>2.437932298760364E-2</v>
      </c>
      <c r="V29" s="68">
        <v>3.113436707781634E-2</v>
      </c>
      <c r="W29" s="68">
        <v>4.0026007541289009E-2</v>
      </c>
      <c r="X29" s="129"/>
    </row>
    <row r="30" spans="2:24" x14ac:dyDescent="0.3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0"/>
      <c r="R30" s="26"/>
      <c r="S30" s="26"/>
      <c r="T30" s="26"/>
      <c r="U30" s="26"/>
      <c r="V30" s="26"/>
      <c r="W30" s="26"/>
    </row>
    <row r="31" spans="2:24" x14ac:dyDescent="0.3">
      <c r="B31" t="s">
        <v>42</v>
      </c>
      <c r="C31" s="89">
        <v>0.99060931904284055</v>
      </c>
      <c r="D31" s="89">
        <v>1.0122464982114099</v>
      </c>
      <c r="E31" s="89">
        <v>0.98699999999999999</v>
      </c>
      <c r="F31" s="89">
        <v>0.99199999999999999</v>
      </c>
      <c r="G31" s="89">
        <v>0.99099999999999999</v>
      </c>
      <c r="H31" s="89">
        <v>1.0089999999999999</v>
      </c>
      <c r="I31" s="57">
        <v>0.97899999999999998</v>
      </c>
      <c r="J31" s="57">
        <v>0.99</v>
      </c>
      <c r="K31" s="57">
        <v>0.99</v>
      </c>
      <c r="L31" s="57">
        <v>1</v>
      </c>
      <c r="M31" s="57">
        <v>0.98</v>
      </c>
      <c r="N31" s="57">
        <v>0.99</v>
      </c>
      <c r="O31" s="90">
        <v>0.98</v>
      </c>
      <c r="P31" s="90">
        <v>1</v>
      </c>
      <c r="Q31" s="90"/>
      <c r="R31" s="57">
        <v>0.873</v>
      </c>
      <c r="S31" s="57">
        <v>0.98199999999999998</v>
      </c>
      <c r="T31" s="57">
        <v>0.99199999999999999</v>
      </c>
      <c r="U31" s="57">
        <v>0.995</v>
      </c>
      <c r="V31" s="57">
        <v>1</v>
      </c>
      <c r="W31" s="90">
        <v>1</v>
      </c>
    </row>
    <row r="32" spans="2:24" x14ac:dyDescent="0.3">
      <c r="I32" s="5"/>
      <c r="J32" s="5"/>
      <c r="K32" s="5"/>
      <c r="L32" s="5"/>
      <c r="M32" s="5"/>
      <c r="N32" s="5"/>
      <c r="O32" s="34"/>
    </row>
    <row r="33" spans="13:16" x14ac:dyDescent="0.3">
      <c r="M33" s="34"/>
      <c r="O33" s="34"/>
      <c r="P33" s="34"/>
    </row>
  </sheetData>
  <hyperlinks>
    <hyperlink ref="A1" location="Index!A1" display="Index" xr:uid="{63395375-5BF8-4E7F-8455-859EE6E0489F}"/>
  </hyperlink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8BB8F-EAFE-4E22-BE9D-882D7087D5D4}">
  <dimension ref="A1:Y25"/>
  <sheetViews>
    <sheetView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4" x14ac:dyDescent="0.3"/>
  <cols>
    <col min="1" max="1" width="5.6640625" bestFit="1" customWidth="1"/>
    <col min="2" max="2" width="70" bestFit="1" customWidth="1"/>
    <col min="3" max="12" width="8" bestFit="1" customWidth="1"/>
    <col min="13" max="15" width="8" customWidth="1"/>
    <col min="18" max="23" width="7.21875" bestFit="1" customWidth="1"/>
  </cols>
  <sheetData>
    <row r="1" spans="1:23" x14ac:dyDescent="0.3">
      <c r="A1" s="59" t="s">
        <v>125</v>
      </c>
    </row>
    <row r="3" spans="1:23" x14ac:dyDescent="0.3">
      <c r="B3" s="3" t="s">
        <v>78</v>
      </c>
      <c r="C3" s="2" t="s">
        <v>33</v>
      </c>
      <c r="D3" s="2" t="s">
        <v>32</v>
      </c>
      <c r="E3" s="2" t="s">
        <v>11</v>
      </c>
      <c r="F3" s="2" t="s">
        <v>10</v>
      </c>
      <c r="G3" s="2" t="s">
        <v>36</v>
      </c>
      <c r="H3" s="2" t="s">
        <v>148</v>
      </c>
      <c r="I3" s="2" t="s">
        <v>155</v>
      </c>
      <c r="J3" s="2" t="s">
        <v>160</v>
      </c>
      <c r="K3" s="2" t="s">
        <v>162</v>
      </c>
      <c r="L3" s="2" t="s">
        <v>165</v>
      </c>
      <c r="M3" s="2" t="s">
        <v>169</v>
      </c>
      <c r="N3" s="2" t="s">
        <v>175</v>
      </c>
      <c r="O3" s="2" t="s">
        <v>177</v>
      </c>
      <c r="P3" s="2" t="s">
        <v>185</v>
      </c>
      <c r="R3" s="16" t="s">
        <v>0</v>
      </c>
      <c r="S3" s="16" t="s">
        <v>1</v>
      </c>
      <c r="T3" s="16" t="s">
        <v>2</v>
      </c>
      <c r="U3" s="16" t="s">
        <v>149</v>
      </c>
      <c r="V3" s="16" t="s">
        <v>166</v>
      </c>
      <c r="W3" s="16" t="s">
        <v>184</v>
      </c>
    </row>
    <row r="4" spans="1:23" x14ac:dyDescent="0.3">
      <c r="B4" s="15" t="s">
        <v>133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R4" s="13"/>
      <c r="S4" s="13"/>
      <c r="T4" s="13"/>
      <c r="U4" s="13"/>
      <c r="V4" s="13"/>
      <c r="W4" s="13"/>
    </row>
    <row r="5" spans="1:23" x14ac:dyDescent="0.3">
      <c r="B5" t="s">
        <v>132</v>
      </c>
      <c r="C5" s="6">
        <v>0.14799999999999999</v>
      </c>
      <c r="D5" s="6">
        <v>0.14699999999999999</v>
      </c>
      <c r="E5" s="6">
        <v>0.14699999999999999</v>
      </c>
      <c r="F5" s="6">
        <v>0.14699999999999999</v>
      </c>
      <c r="G5" s="6">
        <v>0.14799999999999999</v>
      </c>
      <c r="H5" s="52">
        <v>0.14899999999999999</v>
      </c>
      <c r="I5" s="52">
        <v>0.14899999999999999</v>
      </c>
      <c r="J5" s="52">
        <v>0.14899999999999999</v>
      </c>
      <c r="K5" s="52">
        <v>0.14899999999999999</v>
      </c>
      <c r="L5" s="52">
        <v>0.14899999999999999</v>
      </c>
      <c r="M5" s="52">
        <v>0.15</v>
      </c>
      <c r="N5" s="52">
        <v>0.14899999999999999</v>
      </c>
      <c r="O5" s="52">
        <v>0.14899999999999999</v>
      </c>
      <c r="P5" s="52">
        <v>0.14799999999999999</v>
      </c>
      <c r="Q5" s="52"/>
      <c r="R5" s="34">
        <v>0.151</v>
      </c>
      <c r="S5" s="34">
        <v>0.15</v>
      </c>
      <c r="T5" s="34">
        <v>0.14699999999999999</v>
      </c>
      <c r="U5" s="34">
        <v>0.14899999999999999</v>
      </c>
      <c r="V5" s="34">
        <f>L5</f>
        <v>0.14899999999999999</v>
      </c>
      <c r="W5" s="52">
        <v>0.14799999999999999</v>
      </c>
    </row>
    <row r="6" spans="1:23" x14ac:dyDescent="0.3">
      <c r="B6" t="s">
        <v>131</v>
      </c>
      <c r="C6" s="6">
        <v>8.5000000000000006E-2</v>
      </c>
      <c r="D6" s="6">
        <v>8.6999999999999994E-2</v>
      </c>
      <c r="E6" s="6">
        <v>8.6999999999999994E-2</v>
      </c>
      <c r="F6" s="6">
        <v>8.7999999999999995E-2</v>
      </c>
      <c r="G6" s="6">
        <v>8.7999999999999995E-2</v>
      </c>
      <c r="H6" s="6">
        <v>8.7999999999999995E-2</v>
      </c>
      <c r="I6" s="52">
        <v>8.7999999999999995E-2</v>
      </c>
      <c r="J6" s="52">
        <v>8.7999999999999995E-2</v>
      </c>
      <c r="K6" s="52">
        <v>8.7999999999999995E-2</v>
      </c>
      <c r="L6" s="52">
        <v>8.6999999999999994E-2</v>
      </c>
      <c r="M6" s="52">
        <v>8.5999999999999993E-2</v>
      </c>
      <c r="N6" s="52">
        <v>8.5000000000000006E-2</v>
      </c>
      <c r="O6" s="52">
        <v>8.3000000000000004E-2</v>
      </c>
      <c r="P6" s="34">
        <v>8.2000000000000003E-2</v>
      </c>
      <c r="Q6" s="34"/>
      <c r="R6" s="34">
        <v>8.4000000000000005E-2</v>
      </c>
      <c r="S6" s="34">
        <v>8.4000000000000005E-2</v>
      </c>
      <c r="T6" s="34">
        <v>8.6999999999999994E-2</v>
      </c>
      <c r="U6" s="34">
        <v>8.7999999999999995E-2</v>
      </c>
      <c r="V6" s="34">
        <f>L6</f>
        <v>8.6999999999999994E-2</v>
      </c>
      <c r="W6" s="34">
        <v>8.2000000000000003E-2</v>
      </c>
    </row>
    <row r="7" spans="1:23" x14ac:dyDescent="0.3">
      <c r="B7" t="s">
        <v>130</v>
      </c>
      <c r="C7" s="6">
        <f t="shared" ref="C7:P7" si="0">C5-C6</f>
        <v>6.2999999999999987E-2</v>
      </c>
      <c r="D7" s="6">
        <f t="shared" si="0"/>
        <v>0.06</v>
      </c>
      <c r="E7" s="6">
        <f t="shared" si="0"/>
        <v>0.06</v>
      </c>
      <c r="F7" s="6">
        <f t="shared" si="0"/>
        <v>5.8999999999999997E-2</v>
      </c>
      <c r="G7" s="6">
        <f t="shared" si="0"/>
        <v>0.06</v>
      </c>
      <c r="H7" s="6">
        <f t="shared" si="0"/>
        <v>6.0999999999999999E-2</v>
      </c>
      <c r="I7" s="6">
        <f t="shared" si="0"/>
        <v>6.0999999999999999E-2</v>
      </c>
      <c r="J7" s="6">
        <f t="shared" si="0"/>
        <v>6.0999999999999999E-2</v>
      </c>
      <c r="K7" s="6">
        <f t="shared" si="0"/>
        <v>6.0999999999999999E-2</v>
      </c>
      <c r="L7" s="6">
        <f t="shared" si="0"/>
        <v>6.2E-2</v>
      </c>
      <c r="M7" s="6">
        <f t="shared" si="0"/>
        <v>6.4000000000000001E-2</v>
      </c>
      <c r="N7" s="6">
        <f t="shared" si="0"/>
        <v>6.3999999999999987E-2</v>
      </c>
      <c r="O7" s="6">
        <f t="shared" si="0"/>
        <v>6.5999999999999989E-2</v>
      </c>
      <c r="P7" s="6">
        <f t="shared" si="0"/>
        <v>6.5999999999999989E-2</v>
      </c>
      <c r="Q7" s="34"/>
      <c r="R7" s="6">
        <f>R5-R6</f>
        <v>6.699999999999999E-2</v>
      </c>
      <c r="S7" s="6">
        <f>S5-S6</f>
        <v>6.5999999999999989E-2</v>
      </c>
      <c r="T7" s="6">
        <f>T5-T6</f>
        <v>0.06</v>
      </c>
      <c r="U7" s="6">
        <f t="shared" ref="U7:W7" si="1">U5-U6</f>
        <v>6.0999999999999999E-2</v>
      </c>
      <c r="V7" s="6">
        <f t="shared" si="1"/>
        <v>6.2E-2</v>
      </c>
      <c r="W7" s="6">
        <f t="shared" si="1"/>
        <v>6.5999999999999989E-2</v>
      </c>
    </row>
    <row r="8" spans="1:23" x14ac:dyDescent="0.3">
      <c r="B8" s="15" t="s">
        <v>134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34"/>
      <c r="R8" s="13"/>
      <c r="S8" s="13"/>
      <c r="T8" s="13"/>
      <c r="U8" s="13"/>
      <c r="V8" s="13"/>
      <c r="W8" s="13"/>
    </row>
    <row r="9" spans="1:23" x14ac:dyDescent="0.3">
      <c r="B9" t="s">
        <v>171</v>
      </c>
      <c r="C9" s="6">
        <v>8.0472010881015785E-2</v>
      </c>
      <c r="D9" s="6">
        <v>8.1845109885100367E-2</v>
      </c>
      <c r="E9" s="6">
        <v>7.7470916418237945E-2</v>
      </c>
      <c r="F9" s="6">
        <v>8.4310703849341015E-2</v>
      </c>
      <c r="G9" s="6">
        <v>8.0184358976620407E-2</v>
      </c>
      <c r="H9" s="6">
        <v>9.1773892013582645E-2</v>
      </c>
      <c r="I9" s="6">
        <v>9.0737920533770833E-2</v>
      </c>
      <c r="J9" s="6">
        <v>8.9792331781031007E-2</v>
      </c>
      <c r="K9" s="6">
        <v>8.7630505958270294E-2</v>
      </c>
      <c r="L9" s="6">
        <v>8.9907052132390197E-2</v>
      </c>
      <c r="M9" s="6">
        <v>9.1159867256613375E-2</v>
      </c>
      <c r="N9" s="6">
        <v>9.0657555490933336E-2</v>
      </c>
      <c r="O9" s="6">
        <v>9.083421189050013E-2</v>
      </c>
      <c r="P9" s="6">
        <v>9.5320776171497784E-2</v>
      </c>
      <c r="R9" s="6">
        <v>8.1149637792846993E-2</v>
      </c>
      <c r="S9" s="6">
        <v>8.1207232965206697E-2</v>
      </c>
      <c r="T9" s="6">
        <v>7.9917064241265198E-2</v>
      </c>
      <c r="U9" s="6">
        <v>8.4383467502619589E-2</v>
      </c>
      <c r="V9" s="6">
        <v>8.8555651515725753E-2</v>
      </c>
      <c r="W9" s="6">
        <v>9.1096911294425598E-2</v>
      </c>
    </row>
    <row r="10" spans="1:23" x14ac:dyDescent="0.3">
      <c r="B10" t="s">
        <v>172</v>
      </c>
      <c r="C10" s="6">
        <v>1.3415804703548542E-2</v>
      </c>
      <c r="D10" s="6">
        <v>1.5498811340695372E-2</v>
      </c>
      <c r="E10" s="6">
        <v>1.270144113256234E-2</v>
      </c>
      <c r="F10" s="6">
        <v>1.371748270528547E-2</v>
      </c>
      <c r="G10" s="6">
        <v>1.433948426074234E-2</v>
      </c>
      <c r="H10" s="6">
        <v>1.3869599894699568E-2</v>
      </c>
      <c r="I10" s="6">
        <v>1.5959920725238174E-2</v>
      </c>
      <c r="J10" s="6">
        <v>1.8000080849468962E-2</v>
      </c>
      <c r="K10" s="6">
        <v>1.9384130161094776E-2</v>
      </c>
      <c r="L10" s="6">
        <v>2.0588915829139614E-2</v>
      </c>
      <c r="M10" s="6">
        <v>1.9061321623043897E-2</v>
      </c>
      <c r="N10" s="6">
        <v>1.6806971585969079E-2</v>
      </c>
      <c r="O10" s="6">
        <v>1.6542238404985244E-2</v>
      </c>
      <c r="P10" s="6">
        <v>1.6477937864976179E-2</v>
      </c>
      <c r="R10" s="6">
        <v>7.5486308407356276E-3</v>
      </c>
      <c r="S10" s="6">
        <v>1.1219756335098171E-2</v>
      </c>
      <c r="T10" s="6">
        <v>1.417757992456478E-2</v>
      </c>
      <c r="U10" s="6">
        <v>1.3784169225481365E-2</v>
      </c>
      <c r="V10" s="6">
        <v>1.8436343250571904E-2</v>
      </c>
      <c r="W10" s="6">
        <v>1.699104615135907E-2</v>
      </c>
    </row>
    <row r="11" spans="1:23" x14ac:dyDescent="0.3">
      <c r="B11" t="s">
        <v>173</v>
      </c>
      <c r="C11" s="6">
        <v>7.9438088267271903E-3</v>
      </c>
      <c r="D11" s="6">
        <v>2.0227026407114743E-2</v>
      </c>
      <c r="E11" s="6">
        <v>1.6712636220589987E-2</v>
      </c>
      <c r="F11" s="6">
        <v>1.990683224396967E-2</v>
      </c>
      <c r="G11" s="6">
        <v>1.5055940020841152E-2</v>
      </c>
      <c r="H11" s="6">
        <v>1.1690697447905785E-2</v>
      </c>
      <c r="I11" s="6">
        <v>1.6678126053491997E-2</v>
      </c>
      <c r="J11" s="6">
        <v>1.7005609463467974E-2</v>
      </c>
      <c r="K11" s="6">
        <v>1.5704909908345915E-2</v>
      </c>
      <c r="L11" s="6">
        <v>9.994936525490293E-3</v>
      </c>
      <c r="M11" s="6">
        <v>1.7874135535224794E-2</v>
      </c>
      <c r="N11" s="6">
        <v>1.6529289409192752E-2</v>
      </c>
      <c r="O11" s="6">
        <v>1.9092058593959536E-2</v>
      </c>
      <c r="P11" s="6">
        <v>1.4872270119577601E-2</v>
      </c>
      <c r="R11" s="6">
        <v>1.3714402443044844E-2</v>
      </c>
      <c r="S11" s="6">
        <v>1.7493263961693786E-2</v>
      </c>
      <c r="T11" s="6">
        <v>1.16825169056782E-2</v>
      </c>
      <c r="U11" s="6">
        <v>1.5688673013437675E-2</v>
      </c>
      <c r="V11" s="6">
        <v>1.4482017351171255E-2</v>
      </c>
      <c r="W11" s="6">
        <v>1.6865474583663383E-2</v>
      </c>
    </row>
    <row r="12" spans="1:23" x14ac:dyDescent="0.3">
      <c r="B12" t="s">
        <v>174</v>
      </c>
      <c r="C12" s="6">
        <v>0.10183162441129151</v>
      </c>
      <c r="D12" s="6">
        <v>0.11757094763291048</v>
      </c>
      <c r="E12" s="6">
        <v>0.10688499377139027</v>
      </c>
      <c r="F12" s="6">
        <v>0.11793501879859616</v>
      </c>
      <c r="G12" s="6">
        <v>0.1095797832582039</v>
      </c>
      <c r="H12" s="6">
        <v>0.11733418935618799</v>
      </c>
      <c r="I12" s="6">
        <v>0.123375967312501</v>
      </c>
      <c r="J12" s="6">
        <v>0.12479802209396794</v>
      </c>
      <c r="K12" s="6">
        <v>0.12271954602771099</v>
      </c>
      <c r="L12" s="6">
        <v>0.1204909044870201</v>
      </c>
      <c r="M12" s="6">
        <v>0.12809532441488208</v>
      </c>
      <c r="N12" s="6">
        <v>0.12399381648609517</v>
      </c>
      <c r="O12" s="6">
        <v>0.12646850888944491</v>
      </c>
      <c r="P12" s="6">
        <v>0.12667098415605157</v>
      </c>
      <c r="Q12" s="34"/>
      <c r="R12" s="6">
        <v>0.10241267107662747</v>
      </c>
      <c r="S12" s="6">
        <v>0.10992025326199865</v>
      </c>
      <c r="T12" s="6">
        <v>0.10577716107150818</v>
      </c>
      <c r="U12" s="6">
        <v>0.11385630974153862</v>
      </c>
      <c r="V12" s="6">
        <v>0.12147401211746892</v>
      </c>
      <c r="W12" s="6">
        <v>0.12495343202944806</v>
      </c>
    </row>
    <row r="13" spans="1:23" x14ac:dyDescent="0.3">
      <c r="B13" t="s">
        <v>64</v>
      </c>
      <c r="C13" s="6">
        <v>4.7102923785857134E-2</v>
      </c>
      <c r="D13" s="6">
        <v>4.7132608419980931E-2</v>
      </c>
      <c r="E13" s="6">
        <v>4.8973204936315476E-2</v>
      </c>
      <c r="F13" s="6">
        <v>4.7962680645155818E-2</v>
      </c>
      <c r="G13" s="6">
        <v>4.5018708862017816E-2</v>
      </c>
      <c r="H13" s="6">
        <v>4.4718954819806749E-2</v>
      </c>
      <c r="I13" s="6">
        <v>4.6651226145848865E-2</v>
      </c>
      <c r="J13" s="6">
        <v>4.6487312576469292E-2</v>
      </c>
      <c r="K13" s="6">
        <v>4.5862394185715978E-2</v>
      </c>
      <c r="L13" s="6">
        <v>4.4452119703494199E-2</v>
      </c>
      <c r="M13" s="6">
        <v>4.5011254407343437E-2</v>
      </c>
      <c r="N13" s="6">
        <v>4.4025795734863905E-2</v>
      </c>
      <c r="O13" s="6">
        <v>4.7506701570081328E-2</v>
      </c>
      <c r="P13" s="6">
        <v>4.5515026099807759E-2</v>
      </c>
      <c r="Q13" s="34"/>
      <c r="R13" s="6">
        <v>4.0065940341705721E-2</v>
      </c>
      <c r="S13" s="6">
        <v>4.6965616871241324E-2</v>
      </c>
      <c r="T13" s="6">
        <v>4.8300940372497617E-2</v>
      </c>
      <c r="U13" s="6">
        <v>4.6786704043789387E-2</v>
      </c>
      <c r="V13" s="6">
        <v>4.5321098726729001E-2</v>
      </c>
      <c r="W13" s="6">
        <v>4.5057430693715456E-2</v>
      </c>
    </row>
    <row r="14" spans="1:23" x14ac:dyDescent="0.3">
      <c r="B14" t="s">
        <v>65</v>
      </c>
      <c r="C14" s="6">
        <v>4.1784731871962225E-4</v>
      </c>
      <c r="D14" s="6">
        <v>4.5164711190482324E-3</v>
      </c>
      <c r="E14" s="6">
        <v>3.6471375561478985E-3</v>
      </c>
      <c r="F14" s="6">
        <v>4.4945754695316373E-3</v>
      </c>
      <c r="G14" s="6">
        <v>3.1172503784409164E-3</v>
      </c>
      <c r="H14" s="6">
        <v>3.8946939010626336E-3</v>
      </c>
      <c r="I14" s="6">
        <v>4.4430291002623655E-3</v>
      </c>
      <c r="J14" s="6">
        <v>4.8976220558851792E-3</v>
      </c>
      <c r="K14" s="6">
        <v>5.1101813919386067E-3</v>
      </c>
      <c r="L14" s="6">
        <v>1.6590171217356268E-3</v>
      </c>
      <c r="M14" s="6">
        <v>5.1430533677467053E-3</v>
      </c>
      <c r="N14" s="6">
        <v>4.545823398319106E-3</v>
      </c>
      <c r="O14" s="6">
        <v>5.7964274470723625E-3</v>
      </c>
      <c r="P14" s="6">
        <v>3.4021878718259232E-3</v>
      </c>
      <c r="Q14" s="97"/>
      <c r="R14" s="6">
        <v>9.3361275470906988E-3</v>
      </c>
      <c r="S14" s="6">
        <v>4.2265792088023333E-3</v>
      </c>
      <c r="T14" s="6">
        <v>3.7429856546391731E-3</v>
      </c>
      <c r="U14" s="6">
        <v>3.8010504618256726E-3</v>
      </c>
      <c r="V14" s="6">
        <v>3.9035454267304934E-3</v>
      </c>
      <c r="W14" s="6">
        <v>4.6444102813627507E-3</v>
      </c>
    </row>
    <row r="15" spans="1:23" x14ac:dyDescent="0.3">
      <c r="B15" t="s">
        <v>66</v>
      </c>
      <c r="C15" s="6">
        <v>5.4310853306714757E-2</v>
      </c>
      <c r="D15" s="6">
        <v>6.5921868093881328E-2</v>
      </c>
      <c r="E15" s="6">
        <v>5.4264651278926879E-2</v>
      </c>
      <c r="F15" s="6">
        <v>6.5477762683908675E-2</v>
      </c>
      <c r="G15" s="6">
        <v>6.1443824017745181E-2</v>
      </c>
      <c r="H15" s="6">
        <v>6.8720540635318614E-2</v>
      </c>
      <c r="I15" s="6">
        <v>7.2281712066389794E-2</v>
      </c>
      <c r="J15" s="6">
        <v>7.3413087461613472E-2</v>
      </c>
      <c r="K15" s="6">
        <v>7.1746970450056402E-2</v>
      </c>
      <c r="L15" s="6">
        <v>7.4379716646868474E-2</v>
      </c>
      <c r="M15" s="6">
        <v>7.7941016639791943E-2</v>
      </c>
      <c r="N15" s="6">
        <v>7.5422197352912168E-2</v>
      </c>
      <c r="O15" s="6">
        <v>7.3165379872291214E-2</v>
      </c>
      <c r="P15" s="6">
        <v>7.7753770184417884E-2</v>
      </c>
      <c r="R15" s="6">
        <v>5.3010603187831046E-2</v>
      </c>
      <c r="S15" s="6">
        <v>5.8728057181955007E-2</v>
      </c>
      <c r="T15" s="6">
        <v>5.3733235044371393E-2</v>
      </c>
      <c r="U15" s="6">
        <v>6.3268555235923576E-2</v>
      </c>
      <c r="V15" s="6">
        <v>7.2249367964009409E-2</v>
      </c>
      <c r="W15" s="6">
        <v>7.5251591054369862E-2</v>
      </c>
    </row>
    <row r="16" spans="1:23" x14ac:dyDescent="0.3">
      <c r="B16" t="s">
        <v>67</v>
      </c>
      <c r="C16" s="55">
        <v>4.1623163345233902E-2</v>
      </c>
      <c r="D16" s="55">
        <v>5.1254304095389225E-2</v>
      </c>
      <c r="E16" s="6">
        <v>4.1941353026567124E-2</v>
      </c>
      <c r="F16" s="6">
        <v>5.0961091635152861E-2</v>
      </c>
      <c r="G16" s="6">
        <v>4.7176747174123991E-2</v>
      </c>
      <c r="H16" s="6">
        <v>5.3732629955618755E-2</v>
      </c>
      <c r="I16" s="6">
        <v>5.5869353969527663E-2</v>
      </c>
      <c r="J16" s="6">
        <v>5.6443874388714635E-2</v>
      </c>
      <c r="K16" s="6">
        <v>5.5462108186142382E-2</v>
      </c>
      <c r="L16" s="6">
        <v>5.7612493125130268E-2</v>
      </c>
      <c r="M16" s="6">
        <v>5.9971432008088993E-2</v>
      </c>
      <c r="N16" s="6">
        <v>5.8230921159978147E-2</v>
      </c>
      <c r="O16" s="6">
        <v>5.6752636888199426E-2</v>
      </c>
      <c r="P16" s="6">
        <v>5.9424598166325907E-2</v>
      </c>
      <c r="R16" s="6">
        <v>4.1011299335742102E-2</v>
      </c>
      <c r="S16" s="6">
        <v>4.519710734428331E-2</v>
      </c>
      <c r="T16" s="6">
        <v>4.1331657123094091E-2</v>
      </c>
      <c r="U16" s="6">
        <v>4.9078888757195849E-2</v>
      </c>
      <c r="V16" s="6">
        <v>5.5808892805048374E-2</v>
      </c>
      <c r="W16" s="6">
        <v>5.7957130887330295E-2</v>
      </c>
    </row>
    <row r="17" spans="2:25" x14ac:dyDescent="0.3">
      <c r="B17" t="s">
        <v>68</v>
      </c>
      <c r="C17" s="55">
        <v>3.3256021182756603</v>
      </c>
      <c r="D17" s="55">
        <v>3.4154828641491735</v>
      </c>
      <c r="E17" s="55">
        <v>3.5567583069380051</v>
      </c>
      <c r="F17" s="55">
        <v>3.5510945168592527</v>
      </c>
      <c r="G17" s="55">
        <v>2.9485225514985158</v>
      </c>
      <c r="H17" s="55">
        <v>2.5740262605110735</v>
      </c>
      <c r="I17" s="55">
        <v>2.5526728673818675</v>
      </c>
      <c r="J17" s="55">
        <v>2.6185312083388852</v>
      </c>
      <c r="K17" s="55">
        <v>2.7280258228819001</v>
      </c>
      <c r="L17" s="55">
        <v>2.8311379661723572</v>
      </c>
      <c r="M17" s="55">
        <v>2.8735119830543532</v>
      </c>
      <c r="N17" s="55">
        <v>2.9151262099501141</v>
      </c>
      <c r="O17" s="55">
        <v>2.9327586651711819</v>
      </c>
      <c r="P17" s="55">
        <v>2.9654953335128824</v>
      </c>
      <c r="Q17" s="34"/>
      <c r="R17" s="55">
        <v>2.3867291611846513</v>
      </c>
      <c r="S17" s="55">
        <v>2.8230215272914796</v>
      </c>
      <c r="T17" s="55">
        <v>3.2446838453317062</v>
      </c>
      <c r="U17" s="55">
        <v>2.8508681545824888</v>
      </c>
      <c r="V17" s="55">
        <v>2.7043336292558324</v>
      </c>
      <c r="W17" s="55">
        <v>2.9394161501426006</v>
      </c>
    </row>
    <row r="18" spans="2:25" x14ac:dyDescent="0.3">
      <c r="B18" t="s">
        <v>69</v>
      </c>
      <c r="C18" s="6">
        <v>0.13842208019024366</v>
      </c>
      <c r="D18" s="6">
        <v>0.1750581973516927</v>
      </c>
      <c r="E18" s="6">
        <v>0.14917525578146204</v>
      </c>
      <c r="F18" s="6">
        <v>0.18096765307875323</v>
      </c>
      <c r="G18" s="6">
        <v>0.13910170294924845</v>
      </c>
      <c r="H18" s="6">
        <v>0.13830920055208662</v>
      </c>
      <c r="I18" s="6">
        <v>0.14261618399616671</v>
      </c>
      <c r="J18" s="6">
        <v>0.14780004660640922</v>
      </c>
      <c r="K18" s="6">
        <v>0.15130206332326601</v>
      </c>
      <c r="L18" s="6">
        <v>0.16310891661240023</v>
      </c>
      <c r="M18" s="6">
        <v>0.17232862851617312</v>
      </c>
      <c r="N18" s="6">
        <v>0.16975048450299099</v>
      </c>
      <c r="O18" s="6">
        <v>0.16644178760518052</v>
      </c>
      <c r="P18" s="6">
        <v>0.17622336855811765</v>
      </c>
      <c r="Q18" s="34"/>
      <c r="R18" s="6">
        <v>9.7882864062688382E-2</v>
      </c>
      <c r="S18" s="6">
        <v>0.12759240700421559</v>
      </c>
      <c r="T18" s="6">
        <v>0.13410816016809254</v>
      </c>
      <c r="U18" s="6">
        <v>0.13991744102018619</v>
      </c>
      <c r="V18" s="6">
        <v>0.15092586562422616</v>
      </c>
      <c r="W18" s="6">
        <v>0.17036012654614721</v>
      </c>
    </row>
    <row r="19" spans="2:25" x14ac:dyDescent="0.3">
      <c r="B19" s="15" t="s">
        <v>135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R19" s="13"/>
      <c r="S19" s="13"/>
      <c r="T19" s="13"/>
      <c r="U19" s="13"/>
      <c r="V19" s="13"/>
      <c r="W19" s="13"/>
    </row>
    <row r="20" spans="2:25" x14ac:dyDescent="0.3">
      <c r="B20" s="8" t="s">
        <v>129</v>
      </c>
      <c r="C20" s="55">
        <v>3.3660193404691943</v>
      </c>
      <c r="D20" s="55">
        <v>3.4627128712983879</v>
      </c>
      <c r="E20" s="55">
        <v>3.6473946850680239</v>
      </c>
      <c r="F20" s="55">
        <v>3.4609422458255716</v>
      </c>
      <c r="G20" s="55">
        <v>2.6295500587349703</v>
      </c>
      <c r="H20" s="55">
        <v>2.5206721474003952</v>
      </c>
      <c r="I20" s="88">
        <v>2.5834862522733992</v>
      </c>
      <c r="J20" s="88">
        <v>2.6521400157641346</v>
      </c>
      <c r="K20" s="88">
        <v>2.8007528775813397</v>
      </c>
      <c r="L20" s="55">
        <v>2.8601909992892485</v>
      </c>
      <c r="M20" s="88">
        <v>2.8862334064585862</v>
      </c>
      <c r="N20" s="55">
        <v>2.9432376357496022</v>
      </c>
      <c r="O20" s="55">
        <v>2.9227358050518664</v>
      </c>
      <c r="P20" s="55">
        <v>3.0058958825943525</v>
      </c>
      <c r="Q20" s="34"/>
      <c r="R20" s="55">
        <v>2.6274627356128732</v>
      </c>
      <c r="S20" s="55">
        <v>2.9933464450442298</v>
      </c>
      <c r="T20" s="55">
        <v>3.4627128712983879</v>
      </c>
      <c r="U20" s="55">
        <v>2.5206721474003952</v>
      </c>
      <c r="V20" s="55">
        <v>2.8601909992892485</v>
      </c>
      <c r="W20" s="55">
        <v>3.0058958825943525</v>
      </c>
    </row>
    <row r="21" spans="2:25" x14ac:dyDescent="0.3">
      <c r="B21" s="8" t="s">
        <v>70</v>
      </c>
      <c r="C21" s="6">
        <v>0.46255693217277372</v>
      </c>
      <c r="D21" s="6">
        <v>0.40088652314976797</v>
      </c>
      <c r="E21" s="6">
        <v>0.45818597361816055</v>
      </c>
      <c r="F21" s="6">
        <v>0.40668735320307381</v>
      </c>
      <c r="G21" s="6">
        <v>0.41083042440355805</v>
      </c>
      <c r="H21" s="6">
        <v>0.38112467529864391</v>
      </c>
      <c r="I21" s="52">
        <v>0.37812247524418763</v>
      </c>
      <c r="J21" s="52">
        <v>0.37250039541064361</v>
      </c>
      <c r="K21" s="52">
        <v>0.37371711084524306</v>
      </c>
      <c r="L21" s="6">
        <v>0.36892526214687194</v>
      </c>
      <c r="M21" s="52">
        <v>0.35138873813659699</v>
      </c>
      <c r="N21" s="6">
        <v>0.35506444581291691</v>
      </c>
      <c r="O21" s="6">
        <v>0.37564056054152029</v>
      </c>
      <c r="P21" s="6">
        <v>0.35931690594379367</v>
      </c>
      <c r="Q21" s="100"/>
      <c r="R21" s="6">
        <v>0.39122053863557055</v>
      </c>
      <c r="S21" s="6">
        <v>0.42726991139018922</v>
      </c>
      <c r="T21" s="6">
        <v>0.45662919937740543</v>
      </c>
      <c r="U21" s="6">
        <v>0.41092763457728698</v>
      </c>
      <c r="V21" s="6">
        <v>0.37309295985796681</v>
      </c>
      <c r="W21" s="6">
        <v>0.36099999999999999</v>
      </c>
      <c r="X21" s="109"/>
      <c r="Y21" s="145"/>
    </row>
    <row r="22" spans="2:25" x14ac:dyDescent="0.3">
      <c r="B22" s="8" t="s">
        <v>194</v>
      </c>
      <c r="C22" s="125">
        <v>4.815252266998668E-2</v>
      </c>
      <c r="D22" s="125">
        <v>4.69573752166796E-2</v>
      </c>
      <c r="E22" s="125">
        <v>4.8236535069205493E-2</v>
      </c>
      <c r="F22" s="125">
        <v>4.5440362357624747E-2</v>
      </c>
      <c r="G22" s="125">
        <v>4.3635395370698771E-2</v>
      </c>
      <c r="H22" s="125">
        <v>4.3532063078405916E-2</v>
      </c>
      <c r="I22" s="125">
        <v>4.3161742293187554E-2</v>
      </c>
      <c r="J22" s="125">
        <v>4.2456850345121921E-2</v>
      </c>
      <c r="K22" s="125">
        <v>4.1933235055598296E-2</v>
      </c>
      <c r="L22" s="125">
        <v>4.0640208838825444E-2</v>
      </c>
      <c r="M22" s="125">
        <v>4.0625192159445857E-2</v>
      </c>
      <c r="N22" s="125">
        <v>3.9165256606102927E-2</v>
      </c>
      <c r="O22" s="125">
        <v>4.1349215625360092E-2</v>
      </c>
      <c r="P22" s="6">
        <v>3.9379556577909501E-2</v>
      </c>
      <c r="Q22" s="146"/>
      <c r="R22" s="6">
        <v>4.5920321772403731E-2</v>
      </c>
      <c r="S22" s="6">
        <v>5.0636413776143495E-2</v>
      </c>
      <c r="T22" s="6">
        <v>4.8847382048532534E-2</v>
      </c>
      <c r="U22" s="6">
        <v>4.5202164510965079E-2</v>
      </c>
      <c r="V22" s="6">
        <v>4.2000000000000003E-2</v>
      </c>
      <c r="W22" s="6">
        <v>3.9947575728150421E-2</v>
      </c>
    </row>
    <row r="23" spans="2:25" x14ac:dyDescent="0.3">
      <c r="B23" s="8" t="s">
        <v>71</v>
      </c>
      <c r="C23" s="52">
        <v>0.46589999999999998</v>
      </c>
      <c r="D23" s="6">
        <v>0.52659999999999996</v>
      </c>
      <c r="E23" s="6">
        <v>0.47220000000000001</v>
      </c>
      <c r="F23" s="6">
        <v>0.48670000000000002</v>
      </c>
      <c r="G23" s="6">
        <v>0.72260000000000002</v>
      </c>
      <c r="H23" s="52">
        <v>0.70909999999999995</v>
      </c>
      <c r="I23" s="52">
        <v>0.66700000000000004</v>
      </c>
      <c r="J23" s="52">
        <v>0.65893218584780666</v>
      </c>
      <c r="K23" s="52">
        <v>0.60560449135398087</v>
      </c>
      <c r="L23" s="6">
        <v>0.60552387766366744</v>
      </c>
      <c r="M23" s="52">
        <v>0.58413375860249483</v>
      </c>
      <c r="N23" s="52">
        <v>0.57107656436882592</v>
      </c>
      <c r="O23" s="52">
        <v>0.56866069308519263</v>
      </c>
      <c r="P23" s="6">
        <v>0.55800000000000005</v>
      </c>
      <c r="Q23" s="34"/>
      <c r="R23" s="52">
        <v>0.71509707902306996</v>
      </c>
      <c r="S23" s="52">
        <v>0.55869999999999997</v>
      </c>
      <c r="T23" s="6">
        <v>0.52659999999999996</v>
      </c>
      <c r="U23" s="6">
        <v>0.70909999999999995</v>
      </c>
      <c r="V23" s="6">
        <v>0.605523877663667</v>
      </c>
      <c r="W23" s="6">
        <v>0.55800000000000005</v>
      </c>
    </row>
    <row r="24" spans="2:25" x14ac:dyDescent="0.3">
      <c r="B24" s="8" t="s">
        <v>72</v>
      </c>
      <c r="C24" s="51">
        <v>135.32744849424887</v>
      </c>
      <c r="D24" s="51">
        <v>141.72711073277455</v>
      </c>
      <c r="E24" s="51">
        <v>146.84438471784759</v>
      </c>
      <c r="F24" s="51">
        <v>152.6959567205727</v>
      </c>
      <c r="G24" s="51">
        <v>206.33517147330633</v>
      </c>
      <c r="H24" s="60">
        <v>214.72594631291739</v>
      </c>
      <c r="I24" s="60">
        <v>222.62385150230884</v>
      </c>
      <c r="J24" s="60">
        <v>231.70589548595962</v>
      </c>
      <c r="K24" s="60">
        <v>240.87119029104122</v>
      </c>
      <c r="L24" s="55">
        <v>251.05222315156993</v>
      </c>
      <c r="M24" s="88">
        <v>262.79194738515844</v>
      </c>
      <c r="N24" s="55">
        <v>269.04353625269806</v>
      </c>
      <c r="O24" s="55">
        <v>280.60395670416153</v>
      </c>
      <c r="P24" s="55">
        <v>294.0575783593618</v>
      </c>
      <c r="Q24" s="34"/>
      <c r="R24" s="94">
        <v>109.03957691669</v>
      </c>
      <c r="S24" s="94">
        <v>123.107932901045</v>
      </c>
      <c r="T24" s="56">
        <v>141.727110732775</v>
      </c>
      <c r="U24" s="56">
        <v>214.72594631291699</v>
      </c>
      <c r="V24" s="56">
        <v>251.05222315156993</v>
      </c>
      <c r="W24" s="55">
        <v>294.0575783593618</v>
      </c>
    </row>
    <row r="25" spans="2:25" x14ac:dyDescent="0.3">
      <c r="B25" s="8"/>
      <c r="G25" s="61"/>
      <c r="H25" s="61"/>
      <c r="I25" s="61"/>
      <c r="J25" s="61"/>
      <c r="K25" s="61"/>
      <c r="L25" s="61"/>
      <c r="M25" s="61"/>
      <c r="N25" s="61"/>
      <c r="O25" s="61"/>
      <c r="R25" s="5"/>
      <c r="S25" s="5"/>
      <c r="T25" s="5"/>
      <c r="U25" s="5"/>
      <c r="V25" s="61"/>
    </row>
  </sheetData>
  <hyperlinks>
    <hyperlink ref="A1" location="Index!A1" display="Index" xr:uid="{FF642FA9-AEDB-4E3C-8C84-426517A4A8B7}"/>
  </hyperlinks>
  <pageMargins left="0.7" right="0.7" top="0.75" bottom="0.75" header="0.3" footer="0.3"/>
  <pageSetup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7674B-B397-4612-A1E9-8E1BB13E639B}">
  <dimension ref="A1:X30"/>
  <sheetViews>
    <sheetView zoomScale="90" zoomScaleNormal="90" workbookViewId="0"/>
  </sheetViews>
  <sheetFormatPr defaultRowHeight="14.4" x14ac:dyDescent="0.3"/>
  <cols>
    <col min="1" max="1" width="5.77734375" bestFit="1" customWidth="1"/>
    <col min="2" max="2" width="33.88671875" bestFit="1" customWidth="1"/>
    <col min="3" max="5" width="10.44140625" bestFit="1" customWidth="1"/>
    <col min="6" max="7" width="11.88671875" bestFit="1" customWidth="1"/>
    <col min="8" max="9" width="11.88671875" customWidth="1"/>
    <col min="10" max="10" width="11.33203125" bestFit="1" customWidth="1"/>
    <col min="11" max="15" width="11.33203125" customWidth="1"/>
    <col min="16" max="16" width="11.21875" bestFit="1" customWidth="1"/>
    <col min="18" max="18" width="9.44140625" bestFit="1" customWidth="1"/>
    <col min="19" max="19" width="11" bestFit="1" customWidth="1"/>
    <col min="20" max="20" width="10.44140625" bestFit="1" customWidth="1"/>
    <col min="21" max="21" width="11.88671875" bestFit="1" customWidth="1"/>
    <col min="22" max="22" width="11.33203125" bestFit="1" customWidth="1"/>
    <col min="23" max="23" width="11.21875" bestFit="1" customWidth="1"/>
  </cols>
  <sheetData>
    <row r="1" spans="1:24" x14ac:dyDescent="0.3">
      <c r="A1" s="59" t="s">
        <v>125</v>
      </c>
      <c r="P1" s="78"/>
    </row>
    <row r="2" spans="1:24" x14ac:dyDescent="0.3">
      <c r="O2" s="78"/>
    </row>
    <row r="3" spans="1:24" x14ac:dyDescent="0.3">
      <c r="B3" s="3"/>
      <c r="C3" s="2" t="s">
        <v>33</v>
      </c>
      <c r="D3" s="2" t="s">
        <v>32</v>
      </c>
      <c r="E3" s="2" t="s">
        <v>11</v>
      </c>
      <c r="F3" s="2" t="s">
        <v>10</v>
      </c>
      <c r="G3" s="2" t="s">
        <v>36</v>
      </c>
      <c r="H3" s="2" t="s">
        <v>148</v>
      </c>
      <c r="I3" s="2" t="s">
        <v>155</v>
      </c>
      <c r="J3" s="2" t="s">
        <v>160</v>
      </c>
      <c r="K3" s="2" t="s">
        <v>162</v>
      </c>
      <c r="L3" s="2" t="s">
        <v>165</v>
      </c>
      <c r="M3" s="2" t="s">
        <v>169</v>
      </c>
      <c r="N3" s="2" t="s">
        <v>175</v>
      </c>
      <c r="O3" s="2" t="s">
        <v>177</v>
      </c>
      <c r="P3" s="2" t="s">
        <v>185</v>
      </c>
      <c r="R3" s="2" t="s">
        <v>0</v>
      </c>
      <c r="S3" s="2" t="s">
        <v>1</v>
      </c>
      <c r="T3" s="2" t="s">
        <v>2</v>
      </c>
      <c r="U3" s="2" t="s">
        <v>149</v>
      </c>
      <c r="V3" s="2" t="s">
        <v>166</v>
      </c>
      <c r="W3" s="2" t="s">
        <v>184</v>
      </c>
    </row>
    <row r="4" spans="1:24" x14ac:dyDescent="0.3">
      <c r="B4" s="12" t="s">
        <v>103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R4" s="13"/>
      <c r="S4" s="13"/>
      <c r="T4" s="13"/>
      <c r="U4" s="13"/>
      <c r="V4" s="13"/>
      <c r="W4" s="13"/>
    </row>
    <row r="5" spans="1:24" x14ac:dyDescent="0.3">
      <c r="B5" s="8" t="s">
        <v>93</v>
      </c>
      <c r="C5" s="20">
        <v>1881.1347820318028</v>
      </c>
      <c r="D5" s="20">
        <v>2058.3654097826065</v>
      </c>
      <c r="E5" s="20">
        <v>2178.8623638362528</v>
      </c>
      <c r="F5" s="4">
        <v>2259.1336914524527</v>
      </c>
      <c r="G5" s="4">
        <v>2404.0661680755275</v>
      </c>
      <c r="H5" s="4">
        <v>2414.2276671330401</v>
      </c>
      <c r="I5" s="4">
        <v>2473.9899654601427</v>
      </c>
      <c r="J5" s="4">
        <v>2847.2106206129401</v>
      </c>
      <c r="K5" s="4">
        <v>3086.041897873316</v>
      </c>
      <c r="L5" s="4">
        <v>3322.271217082166</v>
      </c>
      <c r="M5" s="4">
        <v>3547.2993016369874</v>
      </c>
      <c r="N5" s="4">
        <v>3755.6752141093639</v>
      </c>
      <c r="O5" s="4">
        <v>3565</v>
      </c>
      <c r="P5" s="4">
        <v>3542.8293821165989</v>
      </c>
      <c r="R5" s="4">
        <v>835.74581557635736</v>
      </c>
      <c r="S5" s="4">
        <v>1494.9511248965639</v>
      </c>
      <c r="T5" s="4">
        <v>2058.3654097826065</v>
      </c>
      <c r="U5" s="4">
        <v>2414.2276671330401</v>
      </c>
      <c r="V5" s="4">
        <v>3322.271217082166</v>
      </c>
      <c r="W5" s="4">
        <v>3542.8293821165989</v>
      </c>
    </row>
    <row r="6" spans="1:24" x14ac:dyDescent="0.3">
      <c r="B6" s="8" t="s">
        <v>34</v>
      </c>
      <c r="C6" s="20">
        <v>428.18010000000004</v>
      </c>
      <c r="D6" s="20">
        <v>578.43799999999999</v>
      </c>
      <c r="E6" s="20">
        <v>644.31504000035306</v>
      </c>
      <c r="F6" s="4">
        <v>576.95842000000005</v>
      </c>
      <c r="G6" s="4">
        <v>713.49622000035288</v>
      </c>
      <c r="H6" s="4">
        <v>639.34240000035288</v>
      </c>
      <c r="I6" s="4">
        <v>844.12740000035296</v>
      </c>
      <c r="J6" s="4">
        <v>792.74734000035278</v>
      </c>
      <c r="K6" s="4">
        <v>745.4887800003529</v>
      </c>
      <c r="L6" s="4">
        <v>900.13106000035305</v>
      </c>
      <c r="M6" s="4">
        <v>946.64950000035265</v>
      </c>
      <c r="N6" s="4">
        <v>993.96954000035305</v>
      </c>
      <c r="O6" s="4">
        <v>981.19874000035281</v>
      </c>
      <c r="P6" s="4">
        <v>1236.1966199999997</v>
      </c>
      <c r="Q6" s="78"/>
      <c r="R6" s="4">
        <v>546.72640588235288</v>
      </c>
      <c r="S6" s="4">
        <v>344.04899999999998</v>
      </c>
      <c r="T6" s="4">
        <v>578.43799999999999</v>
      </c>
      <c r="U6" s="4">
        <v>639.34240000035288</v>
      </c>
      <c r="V6" s="4">
        <v>900.13106000035305</v>
      </c>
      <c r="W6" s="4">
        <v>1236.1966199999997</v>
      </c>
    </row>
    <row r="7" spans="1:24" x14ac:dyDescent="0.3">
      <c r="B7" s="8" t="s">
        <v>30</v>
      </c>
      <c r="C7" s="20">
        <v>165</v>
      </c>
      <c r="D7" s="20">
        <v>165</v>
      </c>
      <c r="E7" s="20">
        <v>142.5</v>
      </c>
      <c r="F7" s="4">
        <v>107.5</v>
      </c>
      <c r="G7" s="4">
        <v>50</v>
      </c>
      <c r="H7" s="4">
        <v>30</v>
      </c>
      <c r="I7" s="4">
        <v>30</v>
      </c>
      <c r="J7" s="4">
        <v>30</v>
      </c>
      <c r="K7" s="4">
        <v>30</v>
      </c>
      <c r="L7" s="4">
        <v>50</v>
      </c>
      <c r="M7" s="4">
        <v>46.875</v>
      </c>
      <c r="N7" s="4">
        <v>43.75</v>
      </c>
      <c r="O7" s="4">
        <v>190.625</v>
      </c>
      <c r="P7" s="4">
        <v>180</v>
      </c>
      <c r="R7" s="4">
        <v>65</v>
      </c>
      <c r="S7" s="4">
        <v>180</v>
      </c>
      <c r="T7" s="4">
        <v>165</v>
      </c>
      <c r="U7" s="4">
        <v>30</v>
      </c>
      <c r="V7" s="4">
        <v>50</v>
      </c>
      <c r="W7" s="4">
        <v>180</v>
      </c>
    </row>
    <row r="8" spans="1:24" x14ac:dyDescent="0.3">
      <c r="B8" s="8" t="s">
        <v>87</v>
      </c>
      <c r="C8" s="20">
        <v>79.81</v>
      </c>
      <c r="D8" s="20">
        <v>79.81</v>
      </c>
      <c r="E8" s="20">
        <v>243.51</v>
      </c>
      <c r="F8" s="4">
        <v>243.51</v>
      </c>
      <c r="G8" s="4">
        <v>243.51</v>
      </c>
      <c r="H8" s="4">
        <v>243.51</v>
      </c>
      <c r="I8" s="4">
        <v>243.51</v>
      </c>
      <c r="J8" s="4">
        <v>243.51</v>
      </c>
      <c r="K8" s="4">
        <v>243.51</v>
      </c>
      <c r="L8" s="4">
        <v>243.51</v>
      </c>
      <c r="M8" s="4">
        <v>243.51</v>
      </c>
      <c r="N8" s="4">
        <v>239.606778865</v>
      </c>
      <c r="O8" s="4">
        <v>235.66940886999998</v>
      </c>
      <c r="P8" s="4">
        <v>231.69758532</v>
      </c>
      <c r="R8" s="4">
        <v>0</v>
      </c>
      <c r="S8" s="4">
        <v>0</v>
      </c>
      <c r="T8" s="4">
        <v>79.81</v>
      </c>
      <c r="U8" s="4">
        <v>243.51</v>
      </c>
      <c r="V8" s="4">
        <v>243.51</v>
      </c>
      <c r="W8" s="4">
        <v>231.69758532</v>
      </c>
    </row>
    <row r="9" spans="1:24" x14ac:dyDescent="0.3">
      <c r="B9" s="8" t="s">
        <v>88</v>
      </c>
      <c r="C9" s="20">
        <v>97.032080925348879</v>
      </c>
      <c r="D9" s="20">
        <v>88.055482344959643</v>
      </c>
      <c r="E9" s="20">
        <v>82.703358508650027</v>
      </c>
      <c r="F9" s="4">
        <v>77.906854006999993</v>
      </c>
      <c r="G9" s="4">
        <v>75.100708162000004</v>
      </c>
      <c r="H9" s="4">
        <v>70.960677000000004</v>
      </c>
      <c r="I9" s="4">
        <v>67.5</v>
      </c>
      <c r="J9" s="4">
        <v>63.205540550000002</v>
      </c>
      <c r="K9" s="4">
        <v>408.15369368747184</v>
      </c>
      <c r="L9" s="4">
        <v>388.21328398265001</v>
      </c>
      <c r="M9" s="4">
        <v>369.88572184873954</v>
      </c>
      <c r="N9" s="4">
        <v>426.41726651133024</v>
      </c>
      <c r="O9" s="4">
        <v>404.58846309238021</v>
      </c>
      <c r="P9" s="4">
        <v>382.78934359738014</v>
      </c>
      <c r="R9" s="4">
        <v>57.392922627785353</v>
      </c>
      <c r="S9" s="4">
        <v>18.763598937623211</v>
      </c>
      <c r="T9" s="4">
        <v>88.055482344959643</v>
      </c>
      <c r="U9" s="4">
        <v>70.960677000000004</v>
      </c>
      <c r="V9" s="4">
        <v>388.21328398265001</v>
      </c>
      <c r="W9" s="4">
        <v>382.78934359738014</v>
      </c>
    </row>
    <row r="10" spans="1:24" x14ac:dyDescent="0.3">
      <c r="B10" s="8" t="s">
        <v>181</v>
      </c>
      <c r="C10" s="20">
        <v>528.32887492500004</v>
      </c>
      <c r="D10" s="20">
        <v>692.73539080469993</v>
      </c>
      <c r="E10" s="20">
        <v>764.37072741420002</v>
      </c>
      <c r="F10" s="4">
        <v>847.58514169410023</v>
      </c>
      <c r="G10" s="4">
        <v>910.39698137159996</v>
      </c>
      <c r="H10" s="4">
        <v>948.50368637130009</v>
      </c>
      <c r="I10" s="4">
        <v>1025.0678359440001</v>
      </c>
      <c r="J10" s="4">
        <v>1095.2376026498996</v>
      </c>
      <c r="K10" s="4">
        <v>1172.8989292256999</v>
      </c>
      <c r="L10" s="4">
        <v>1226.4028438733999</v>
      </c>
      <c r="M10" s="4">
        <v>1395.5007967983001</v>
      </c>
      <c r="N10" s="4">
        <v>1501.1851771008</v>
      </c>
      <c r="O10" s="4">
        <v>1650.5289057110001</v>
      </c>
      <c r="P10" s="4">
        <v>1798.9489342112499</v>
      </c>
      <c r="Q10" s="78"/>
      <c r="R10" s="4">
        <v>158.27044528620004</v>
      </c>
      <c r="S10" s="4">
        <v>382.2478386894</v>
      </c>
      <c r="T10" s="4">
        <v>692.73539080469993</v>
      </c>
      <c r="U10" s="4">
        <v>948.50368637130009</v>
      </c>
      <c r="V10" s="4">
        <v>1226.4028438733999</v>
      </c>
      <c r="W10" s="4">
        <v>1798.9489342112499</v>
      </c>
      <c r="X10" s="78"/>
    </row>
    <row r="11" spans="1:24" x14ac:dyDescent="0.3">
      <c r="B11" s="8" t="s">
        <v>179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4">
        <v>187</v>
      </c>
      <c r="P11" s="4">
        <v>490</v>
      </c>
      <c r="Q11" s="5"/>
      <c r="R11" s="62">
        <v>0</v>
      </c>
      <c r="S11" s="62">
        <v>0</v>
      </c>
      <c r="T11" s="62">
        <v>0</v>
      </c>
      <c r="U11" s="62">
        <v>0</v>
      </c>
      <c r="V11" s="62">
        <v>0</v>
      </c>
      <c r="W11" s="4">
        <v>490</v>
      </c>
    </row>
    <row r="12" spans="1:24" x14ac:dyDescent="0.3">
      <c r="B12" s="8" t="s">
        <v>195</v>
      </c>
      <c r="C12" s="20">
        <v>0</v>
      </c>
      <c r="D12" s="20">
        <v>0.59</v>
      </c>
      <c r="E12" s="20">
        <v>8.7192322400000002</v>
      </c>
      <c r="F12" s="20">
        <v>29.874766824799998</v>
      </c>
      <c r="G12" s="20">
        <v>81.876692344799977</v>
      </c>
      <c r="H12" s="20">
        <v>143.38260655999997</v>
      </c>
      <c r="I12" s="20">
        <v>191.22727248000001</v>
      </c>
      <c r="J12" s="20">
        <v>239.22</v>
      </c>
      <c r="K12" s="20">
        <v>269.87443799999994</v>
      </c>
      <c r="L12" s="20">
        <v>345.4234295199999</v>
      </c>
      <c r="M12" s="20">
        <v>407.29661801199995</v>
      </c>
      <c r="N12" s="20">
        <v>476.40378605919983</v>
      </c>
      <c r="O12" s="20">
        <v>545.92148213919995</v>
      </c>
      <c r="P12" s="4">
        <v>527.37684624399981</v>
      </c>
      <c r="Q12" s="5"/>
      <c r="R12" s="62">
        <v>0</v>
      </c>
      <c r="S12" s="62">
        <v>0</v>
      </c>
      <c r="T12" s="20">
        <v>0.59</v>
      </c>
      <c r="U12" s="78">
        <v>143</v>
      </c>
      <c r="V12" s="20">
        <v>345.4234295199999</v>
      </c>
      <c r="W12" s="4">
        <f>P12</f>
        <v>527.37684624399981</v>
      </c>
    </row>
    <row r="13" spans="1:24" x14ac:dyDescent="0.3">
      <c r="B13" s="9" t="s">
        <v>31</v>
      </c>
      <c r="C13" s="32">
        <f>SUM(C5:C12)</f>
        <v>3179.4858378821518</v>
      </c>
      <c r="D13" s="32">
        <f t="shared" ref="D13:P13" si="0">SUM(D5:D12)</f>
        <v>3662.9942829322663</v>
      </c>
      <c r="E13" s="32">
        <f t="shared" si="0"/>
        <v>4064.9807219994559</v>
      </c>
      <c r="F13" s="32">
        <f t="shared" si="0"/>
        <v>4142.4688739783533</v>
      </c>
      <c r="G13" s="32">
        <f t="shared" si="0"/>
        <v>4478.4467699542811</v>
      </c>
      <c r="H13" s="32">
        <f t="shared" si="0"/>
        <v>4489.9270370646927</v>
      </c>
      <c r="I13" s="32">
        <f t="shared" si="0"/>
        <v>4875.422473884495</v>
      </c>
      <c r="J13" s="32">
        <f t="shared" si="0"/>
        <v>5311.1311038131926</v>
      </c>
      <c r="K13" s="32">
        <f t="shared" si="0"/>
        <v>5955.9677387868405</v>
      </c>
      <c r="L13" s="32">
        <f t="shared" si="0"/>
        <v>6475.9518344585704</v>
      </c>
      <c r="M13" s="32">
        <f t="shared" si="0"/>
        <v>6957.0169382963795</v>
      </c>
      <c r="N13" s="32">
        <f t="shared" si="0"/>
        <v>7437.0077626460461</v>
      </c>
      <c r="O13" s="32">
        <f t="shared" si="0"/>
        <v>7760.5319998129326</v>
      </c>
      <c r="P13" s="32">
        <f t="shared" si="0"/>
        <v>8389.8387114892284</v>
      </c>
      <c r="Q13" s="78"/>
      <c r="R13" s="32">
        <f t="shared" ref="R13" si="1">SUM(R5:R12)</f>
        <v>1663.1355893726957</v>
      </c>
      <c r="S13" s="32">
        <f t="shared" ref="S13" si="2">SUM(S5:S12)</f>
        <v>2420.0115625235871</v>
      </c>
      <c r="T13" s="32">
        <f t="shared" ref="T13" si="3">SUM(T5:T12)</f>
        <v>3662.9942829322663</v>
      </c>
      <c r="U13" s="32">
        <f t="shared" ref="U13" si="4">SUM(U5:U12)</f>
        <v>4489.5444305046931</v>
      </c>
      <c r="V13" s="32">
        <f t="shared" ref="V13" si="5">SUM(V5:V12)</f>
        <v>6475.9518344585704</v>
      </c>
      <c r="W13" s="32">
        <f t="shared" ref="W13" si="6">SUM(W5:W12)</f>
        <v>8389.8387114892284</v>
      </c>
    </row>
    <row r="14" spans="1:24" x14ac:dyDescent="0.3">
      <c r="B14" s="12" t="s">
        <v>102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5"/>
      <c r="R14" s="14"/>
      <c r="S14" s="14"/>
      <c r="T14" s="14"/>
      <c r="U14" s="13"/>
      <c r="V14" s="13"/>
      <c r="W14" s="13"/>
    </row>
    <row r="15" spans="1:24" x14ac:dyDescent="0.3">
      <c r="B15" s="8" t="s">
        <v>93</v>
      </c>
      <c r="C15" s="33">
        <f>C5/$C$13</f>
        <v>0.59164747948203544</v>
      </c>
      <c r="D15" s="33">
        <f>D5/$D$13</f>
        <v>0.56193519585153784</v>
      </c>
      <c r="E15" s="33">
        <f>E5/$E$13</f>
        <v>0.536008043542339</v>
      </c>
      <c r="F15" s="33">
        <f>F5/$F$13</f>
        <v>0.54535924352832155</v>
      </c>
      <c r="G15" s="33">
        <f>G5/$G$13</f>
        <v>0.53680802554231755</v>
      </c>
      <c r="H15" s="33">
        <f>H5/$H$13</f>
        <v>0.53769864124815503</v>
      </c>
      <c r="I15" s="33">
        <f>I5/$I$13</f>
        <v>0.50744114560578579</v>
      </c>
      <c r="J15" s="33">
        <f>J5/$J$13</f>
        <v>0.53608366371689642</v>
      </c>
      <c r="K15" s="33">
        <f>K5/$K$13</f>
        <v>0.51814281628427794</v>
      </c>
      <c r="L15" s="33">
        <f>L5/$L$13</f>
        <v>0.51301666565899162</v>
      </c>
      <c r="M15" s="33">
        <f>M5/$M$13</f>
        <v>0.50988797829571519</v>
      </c>
      <c r="N15" s="33">
        <f>N5/$N$13</f>
        <v>0.50499815705088302</v>
      </c>
      <c r="O15" s="33">
        <f>O5/$O$13</f>
        <v>0.45937572322180159</v>
      </c>
      <c r="P15" s="33">
        <f>P5/$P$13</f>
        <v>0.42227622055057756</v>
      </c>
      <c r="Q15" s="33"/>
      <c r="R15" s="33">
        <f>R5/$R$13</f>
        <v>0.50251213485942259</v>
      </c>
      <c r="S15" s="33">
        <f>S5/$S$13</f>
        <v>0.61774544719019009</v>
      </c>
      <c r="T15" s="33">
        <f>T5/$T$13</f>
        <v>0.56193519585153784</v>
      </c>
      <c r="U15" s="33">
        <f>U5/$U$13</f>
        <v>0.53774446483463001</v>
      </c>
      <c r="V15" s="33">
        <f>V5/$V$13</f>
        <v>0.51301666565899162</v>
      </c>
      <c r="W15" s="33">
        <f>W5/$W$13</f>
        <v>0.42227622055057756</v>
      </c>
    </row>
    <row r="16" spans="1:24" x14ac:dyDescent="0.3">
      <c r="B16" s="8" t="s">
        <v>34</v>
      </c>
      <c r="C16" s="33">
        <f t="shared" ref="C16:C23" si="7">C6/$C$13</f>
        <v>0.13466960440534934</v>
      </c>
      <c r="D16" s="33">
        <f t="shared" ref="D16:D23" si="8">D6/$D$13</f>
        <v>0.15791397837971893</v>
      </c>
      <c r="E16" s="33">
        <f t="shared" ref="E16:E23" si="9">E6/$E$13</f>
        <v>0.1585038365651662</v>
      </c>
      <c r="F16" s="33">
        <f t="shared" ref="F16:F23" si="10">F6/$F$13</f>
        <v>0.13927887874409048</v>
      </c>
      <c r="G16" s="33">
        <f t="shared" ref="G16:G23" si="11">G6/$G$13</f>
        <v>0.15931778508280378</v>
      </c>
      <c r="H16" s="33">
        <f t="shared" ref="H16:H23" si="12">H6/$H$13</f>
        <v>0.14239483063366781</v>
      </c>
      <c r="I16" s="33">
        <f t="shared" ref="I16:I23" si="13">I6/$I$13</f>
        <v>0.17313933398017795</v>
      </c>
      <c r="J16" s="33">
        <f t="shared" ref="J16:J23" si="14">J6/$J$13</f>
        <v>0.14926148959704458</v>
      </c>
      <c r="K16" s="33">
        <f t="shared" ref="K16:K23" si="15">K6/$K$13</f>
        <v>0.12516669208020259</v>
      </c>
      <c r="L16" s="33">
        <f t="shared" ref="L16:L23" si="16">L6/$L$13</f>
        <v>0.13899594731553613</v>
      </c>
      <c r="M16" s="33">
        <f t="shared" ref="M16:M23" si="17">M6/$M$13</f>
        <v>0.1360711794144584</v>
      </c>
      <c r="N16" s="33">
        <f t="shared" ref="N16:N23" si="18">N6/$N$13</f>
        <v>0.13365180886226535</v>
      </c>
      <c r="O16" s="33">
        <f t="shared" ref="O16:O23" si="19">O6/$O$13</f>
        <v>0.12643446867096284</v>
      </c>
      <c r="P16" s="33">
        <f t="shared" ref="P16:P23" si="20">P6/$P$13</f>
        <v>0.14734450357277132</v>
      </c>
      <c r="Q16" s="34"/>
      <c r="R16" s="33">
        <f t="shared" ref="R16:R23" si="21">R6/$R$13</f>
        <v>0.32873231104901562</v>
      </c>
      <c r="S16" s="33">
        <f t="shared" ref="S16:S23" si="22">S6/$S$13</f>
        <v>0.14216832899807544</v>
      </c>
      <c r="T16" s="33">
        <f t="shared" ref="T16:T23" si="23">T6/$T$13</f>
        <v>0.15791397837971893</v>
      </c>
      <c r="U16" s="33">
        <f t="shared" ref="U16:U23" si="24">U6/$U$13</f>
        <v>0.14240696576166439</v>
      </c>
      <c r="V16" s="33">
        <f t="shared" ref="V16:V23" si="25">V6/$V$13</f>
        <v>0.13899594731553613</v>
      </c>
      <c r="W16" s="33">
        <f t="shared" ref="W16:W23" si="26">W6/$W$13</f>
        <v>0.14734450357277132</v>
      </c>
    </row>
    <row r="17" spans="2:23" x14ac:dyDescent="0.3">
      <c r="B17" s="8" t="s">
        <v>30</v>
      </c>
      <c r="C17" s="33">
        <f t="shared" si="7"/>
        <v>5.1895183187828292E-2</v>
      </c>
      <c r="D17" s="33">
        <f t="shared" si="8"/>
        <v>4.504511534970667E-2</v>
      </c>
      <c r="E17" s="33">
        <f t="shared" si="9"/>
        <v>3.5055516802034926E-2</v>
      </c>
      <c r="F17" s="33">
        <f t="shared" si="10"/>
        <v>2.5950707964344684E-2</v>
      </c>
      <c r="G17" s="33">
        <f t="shared" si="11"/>
        <v>1.1164585082365607E-2</v>
      </c>
      <c r="H17" s="33">
        <f t="shared" si="12"/>
        <v>6.6816230536371072E-3</v>
      </c>
      <c r="I17" s="33">
        <f t="shared" si="13"/>
        <v>6.1533128996916417E-3</v>
      </c>
      <c r="J17" s="33">
        <f t="shared" si="14"/>
        <v>5.6485143020591462E-3</v>
      </c>
      <c r="K17" s="33">
        <f t="shared" si="15"/>
        <v>5.0369648251504199E-3</v>
      </c>
      <c r="L17" s="33">
        <f t="shared" si="16"/>
        <v>7.7208727424360633E-3</v>
      </c>
      <c r="M17" s="33">
        <f t="shared" si="17"/>
        <v>6.7378016203994834E-3</v>
      </c>
      <c r="N17" s="33">
        <f t="shared" si="18"/>
        <v>5.8827422797302544E-3</v>
      </c>
      <c r="O17" s="33">
        <f t="shared" si="19"/>
        <v>2.4563393334966599E-2</v>
      </c>
      <c r="P17" s="33">
        <f t="shared" si="20"/>
        <v>2.1454524477747594E-2</v>
      </c>
      <c r="Q17" s="34"/>
      <c r="R17" s="33">
        <f t="shared" si="21"/>
        <v>3.9082802638188273E-2</v>
      </c>
      <c r="S17" s="33">
        <f t="shared" si="22"/>
        <v>7.4379809909790706E-2</v>
      </c>
      <c r="T17" s="33">
        <f t="shared" si="23"/>
        <v>4.504511534970667E-2</v>
      </c>
      <c r="U17" s="33">
        <f t="shared" si="24"/>
        <v>6.6821924728401776E-3</v>
      </c>
      <c r="V17" s="33">
        <f t="shared" si="25"/>
        <v>7.7208727424360633E-3</v>
      </c>
      <c r="W17" s="33">
        <f t="shared" si="26"/>
        <v>2.1454524477747594E-2</v>
      </c>
    </row>
    <row r="18" spans="2:23" x14ac:dyDescent="0.3">
      <c r="B18" s="8" t="s">
        <v>87</v>
      </c>
      <c r="C18" s="33">
        <f t="shared" si="7"/>
        <v>2.5101542849821672E-2</v>
      </c>
      <c r="D18" s="33">
        <f t="shared" si="8"/>
        <v>2.1788185794303572E-2</v>
      </c>
      <c r="E18" s="33">
        <f t="shared" si="9"/>
        <v>5.9904343133077367E-2</v>
      </c>
      <c r="F18" s="33">
        <f t="shared" si="10"/>
        <v>5.8783785082768124E-2</v>
      </c>
      <c r="G18" s="33">
        <f t="shared" si="11"/>
        <v>5.437376226813697E-2</v>
      </c>
      <c r="H18" s="33">
        <f t="shared" si="12"/>
        <v>5.4234734326372394E-2</v>
      </c>
      <c r="I18" s="33">
        <f t="shared" si="13"/>
        <v>4.9946440806797054E-2</v>
      </c>
      <c r="J18" s="33">
        <f t="shared" si="14"/>
        <v>4.5848990589814093E-2</v>
      </c>
      <c r="K18" s="33">
        <f t="shared" si="15"/>
        <v>4.088504348574596E-2</v>
      </c>
      <c r="L18" s="33">
        <f t="shared" si="16"/>
        <v>3.7602194430212114E-2</v>
      </c>
      <c r="M18" s="33">
        <f t="shared" si="17"/>
        <v>3.5002070881780867E-2</v>
      </c>
      <c r="N18" s="33">
        <f t="shared" si="18"/>
        <v>3.2218169795179726E-2</v>
      </c>
      <c r="O18" s="33">
        <f t="shared" si="19"/>
        <v>3.0367687276552792E-2</v>
      </c>
      <c r="P18" s="33">
        <f t="shared" si="20"/>
        <v>2.7616452864905289E-2</v>
      </c>
      <c r="Q18" s="34"/>
      <c r="R18" s="33">
        <f t="shared" si="21"/>
        <v>0</v>
      </c>
      <c r="S18" s="33">
        <f t="shared" si="22"/>
        <v>0</v>
      </c>
      <c r="T18" s="33">
        <f t="shared" si="23"/>
        <v>2.1788185794303572E-2</v>
      </c>
      <c r="U18" s="33">
        <f t="shared" si="24"/>
        <v>5.4239356302043719E-2</v>
      </c>
      <c r="V18" s="33">
        <f t="shared" si="25"/>
        <v>3.7602194430212114E-2</v>
      </c>
      <c r="W18" s="33">
        <f t="shared" si="26"/>
        <v>2.7616452864905289E-2</v>
      </c>
    </row>
    <row r="19" spans="2:23" x14ac:dyDescent="0.3">
      <c r="B19" s="8" t="s">
        <v>88</v>
      </c>
      <c r="C19" s="33">
        <f t="shared" si="7"/>
        <v>3.0518167361922179E-2</v>
      </c>
      <c r="D19" s="33">
        <f t="shared" si="8"/>
        <v>2.4039208238804642E-2</v>
      </c>
      <c r="E19" s="33">
        <f t="shared" si="9"/>
        <v>2.0345326131822453E-2</v>
      </c>
      <c r="F19" s="33">
        <f t="shared" si="10"/>
        <v>1.8806865272153424E-2</v>
      </c>
      <c r="G19" s="33">
        <f t="shared" si="11"/>
        <v>1.6769364920411162E-2</v>
      </c>
      <c r="H19" s="33">
        <f t="shared" si="12"/>
        <v>1.5804416511496548E-2</v>
      </c>
      <c r="I19" s="33">
        <f t="shared" si="13"/>
        <v>1.3844954024306194E-2</v>
      </c>
      <c r="J19" s="33">
        <f t="shared" si="14"/>
        <v>1.1900579992201812E-2</v>
      </c>
      <c r="K19" s="33">
        <f t="shared" si="15"/>
        <v>6.852852661196715E-2</v>
      </c>
      <c r="L19" s="33">
        <f t="shared" si="16"/>
        <v>5.994690725106467E-2</v>
      </c>
      <c r="M19" s="33">
        <f t="shared" si="17"/>
        <v>5.3167287808748159E-2</v>
      </c>
      <c r="N19" s="33">
        <f t="shared" si="18"/>
        <v>5.7337208743159E-2</v>
      </c>
      <c r="O19" s="33">
        <f t="shared" si="19"/>
        <v>5.2134114401194767E-2</v>
      </c>
      <c r="P19" s="33">
        <f t="shared" si="20"/>
        <v>4.5625351900171821E-2</v>
      </c>
      <c r="Q19" s="34"/>
      <c r="R19" s="33">
        <f t="shared" si="21"/>
        <v>3.4508865659854539E-2</v>
      </c>
      <c r="S19" s="33">
        <f t="shared" si="22"/>
        <v>7.7535162344664742E-3</v>
      </c>
      <c r="T19" s="33">
        <f t="shared" si="23"/>
        <v>2.4039208238804642E-2</v>
      </c>
      <c r="U19" s="33">
        <f t="shared" si="24"/>
        <v>1.5805763390568103E-2</v>
      </c>
      <c r="V19" s="33">
        <f t="shared" si="25"/>
        <v>5.994690725106467E-2</v>
      </c>
      <c r="W19" s="33">
        <f t="shared" si="26"/>
        <v>4.5625351900171821E-2</v>
      </c>
    </row>
    <row r="20" spans="2:23" x14ac:dyDescent="0.3">
      <c r="B20" s="8" t="s">
        <v>181</v>
      </c>
      <c r="C20" s="33">
        <f t="shared" si="7"/>
        <v>0.16616802271304301</v>
      </c>
      <c r="D20" s="33">
        <f t="shared" si="8"/>
        <v>0.18911724597346569</v>
      </c>
      <c r="E20" s="33">
        <f t="shared" si="9"/>
        <v>0.18803797107264666</v>
      </c>
      <c r="F20" s="33">
        <f t="shared" si="10"/>
        <v>0.20460869290252376</v>
      </c>
      <c r="G20" s="33">
        <f t="shared" si="11"/>
        <v>0.20328409114504087</v>
      </c>
      <c r="H20" s="33">
        <f t="shared" si="12"/>
        <v>0.21125146991060864</v>
      </c>
      <c r="I20" s="33">
        <f t="shared" si="13"/>
        <v>0.21025210459910704</v>
      </c>
      <c r="J20" s="33">
        <f t="shared" si="14"/>
        <v>0.20621550875736436</v>
      </c>
      <c r="K20" s="33">
        <f t="shared" si="15"/>
        <v>0.19692835499888142</v>
      </c>
      <c r="L20" s="33">
        <f t="shared" si="16"/>
        <v>0.18937800577016409</v>
      </c>
      <c r="M20" s="33">
        <f t="shared" si="17"/>
        <v>0.20058896063864229</v>
      </c>
      <c r="N20" s="33">
        <f t="shared" si="18"/>
        <v>0.20185338310937659</v>
      </c>
      <c r="O20" s="33">
        <f t="shared" si="19"/>
        <v>0.21268244313028875</v>
      </c>
      <c r="P20" s="33">
        <f t="shared" si="20"/>
        <v>0.21441996635140673</v>
      </c>
      <c r="Q20" s="34"/>
      <c r="R20" s="33">
        <f t="shared" si="21"/>
        <v>9.5163885793518949E-2</v>
      </c>
      <c r="S20" s="33">
        <f t="shared" si="22"/>
        <v>0.1579528976674773</v>
      </c>
      <c r="T20" s="33">
        <f t="shared" si="23"/>
        <v>0.18911724597346569</v>
      </c>
      <c r="U20" s="33">
        <f t="shared" si="24"/>
        <v>0.21126947311771538</v>
      </c>
      <c r="V20" s="33">
        <f t="shared" si="25"/>
        <v>0.18937800577016409</v>
      </c>
      <c r="W20" s="33">
        <f t="shared" si="26"/>
        <v>0.21441996635140673</v>
      </c>
    </row>
    <row r="21" spans="2:23" x14ac:dyDescent="0.3">
      <c r="B21" s="8" t="s">
        <v>179</v>
      </c>
      <c r="C21" s="33">
        <f t="shared" si="7"/>
        <v>0</v>
      </c>
      <c r="D21" s="33">
        <f t="shared" si="8"/>
        <v>0</v>
      </c>
      <c r="E21" s="33">
        <f t="shared" si="9"/>
        <v>0</v>
      </c>
      <c r="F21" s="33">
        <f t="shared" si="10"/>
        <v>0</v>
      </c>
      <c r="G21" s="33">
        <f t="shared" si="11"/>
        <v>0</v>
      </c>
      <c r="H21" s="33">
        <f t="shared" si="12"/>
        <v>0</v>
      </c>
      <c r="I21" s="33">
        <f t="shared" si="13"/>
        <v>0</v>
      </c>
      <c r="J21" s="33">
        <f t="shared" si="14"/>
        <v>0</v>
      </c>
      <c r="K21" s="33">
        <f t="shared" si="15"/>
        <v>0</v>
      </c>
      <c r="L21" s="33">
        <f t="shared" si="16"/>
        <v>0</v>
      </c>
      <c r="M21" s="33">
        <f t="shared" si="17"/>
        <v>0</v>
      </c>
      <c r="N21" s="33">
        <f t="shared" si="18"/>
        <v>0</v>
      </c>
      <c r="O21" s="33">
        <f t="shared" si="19"/>
        <v>2.4096286183022973E-2</v>
      </c>
      <c r="P21" s="33">
        <f t="shared" si="20"/>
        <v>5.8403983300535124E-2</v>
      </c>
      <c r="Q21" s="34"/>
      <c r="R21" s="33">
        <f t="shared" si="21"/>
        <v>0</v>
      </c>
      <c r="S21" s="33">
        <f t="shared" si="22"/>
        <v>0</v>
      </c>
      <c r="T21" s="33">
        <f t="shared" si="23"/>
        <v>0</v>
      </c>
      <c r="U21" s="33">
        <f t="shared" si="24"/>
        <v>0</v>
      </c>
      <c r="V21" s="33">
        <f t="shared" si="25"/>
        <v>0</v>
      </c>
      <c r="W21" s="33">
        <f t="shared" si="26"/>
        <v>5.8403983300535124E-2</v>
      </c>
    </row>
    <row r="22" spans="2:23" x14ac:dyDescent="0.3">
      <c r="B22" s="8" t="s">
        <v>195</v>
      </c>
      <c r="C22" s="33">
        <f t="shared" si="7"/>
        <v>0</v>
      </c>
      <c r="D22" s="33">
        <f t="shared" si="8"/>
        <v>1.6107041246258747E-4</v>
      </c>
      <c r="E22" s="33">
        <f t="shared" si="9"/>
        <v>2.1449627529134363E-3</v>
      </c>
      <c r="F22" s="33">
        <f t="shared" si="10"/>
        <v>7.2118265057979315E-3</v>
      </c>
      <c r="G22" s="33">
        <f t="shared" si="11"/>
        <v>1.8282385958923841E-2</v>
      </c>
      <c r="H22" s="33">
        <f t="shared" si="12"/>
        <v>3.1934284316062496E-2</v>
      </c>
      <c r="I22" s="33">
        <f t="shared" si="13"/>
        <v>3.9222708084134417E-2</v>
      </c>
      <c r="J22" s="33">
        <f t="shared" si="14"/>
        <v>4.5041253044619638E-2</v>
      </c>
      <c r="K22" s="33">
        <f t="shared" si="15"/>
        <v>4.5311601713774588E-2</v>
      </c>
      <c r="L22" s="33">
        <f t="shared" si="16"/>
        <v>5.3339406831595042E-2</v>
      </c>
      <c r="M22" s="33">
        <f t="shared" si="17"/>
        <v>5.854472134025563E-2</v>
      </c>
      <c r="N22" s="33">
        <f t="shared" si="18"/>
        <v>6.4058530159406213E-2</v>
      </c>
      <c r="O22" s="33">
        <f t="shared" si="19"/>
        <v>7.0345883781209761E-2</v>
      </c>
      <c r="P22" s="33">
        <f t="shared" si="20"/>
        <v>6.2858996981884574E-2</v>
      </c>
      <c r="Q22" s="34"/>
      <c r="R22" s="33">
        <f t="shared" si="21"/>
        <v>0</v>
      </c>
      <c r="S22" s="33">
        <f t="shared" si="22"/>
        <v>0</v>
      </c>
      <c r="T22" s="33">
        <f t="shared" si="23"/>
        <v>1.6107041246258747E-4</v>
      </c>
      <c r="U22" s="33">
        <f t="shared" si="24"/>
        <v>3.1851784120538178E-2</v>
      </c>
      <c r="V22" s="33">
        <f t="shared" si="25"/>
        <v>5.3339406831595042E-2</v>
      </c>
      <c r="W22" s="33">
        <f t="shared" si="26"/>
        <v>6.2858996981884574E-2</v>
      </c>
    </row>
    <row r="23" spans="2:23" x14ac:dyDescent="0.3">
      <c r="B23" s="9" t="s">
        <v>31</v>
      </c>
      <c r="C23" s="29">
        <f t="shared" si="7"/>
        <v>1</v>
      </c>
      <c r="D23" s="29">
        <f t="shared" si="8"/>
        <v>1</v>
      </c>
      <c r="E23" s="29">
        <f t="shared" si="9"/>
        <v>1</v>
      </c>
      <c r="F23" s="29">
        <f t="shared" si="10"/>
        <v>1</v>
      </c>
      <c r="G23" s="29">
        <f t="shared" si="11"/>
        <v>1</v>
      </c>
      <c r="H23" s="29">
        <f t="shared" si="12"/>
        <v>1</v>
      </c>
      <c r="I23" s="29">
        <f t="shared" si="13"/>
        <v>1</v>
      </c>
      <c r="J23" s="29">
        <f t="shared" si="14"/>
        <v>1</v>
      </c>
      <c r="K23" s="29">
        <f t="shared" si="15"/>
        <v>1</v>
      </c>
      <c r="L23" s="29">
        <f t="shared" si="16"/>
        <v>1</v>
      </c>
      <c r="M23" s="29">
        <f t="shared" si="17"/>
        <v>1</v>
      </c>
      <c r="N23" s="29">
        <f t="shared" si="18"/>
        <v>1</v>
      </c>
      <c r="O23" s="29">
        <f t="shared" si="19"/>
        <v>1</v>
      </c>
      <c r="P23" s="29">
        <f t="shared" si="20"/>
        <v>1</v>
      </c>
      <c r="Q23" s="10"/>
      <c r="R23" s="29">
        <f t="shared" si="21"/>
        <v>1</v>
      </c>
      <c r="S23" s="29">
        <f t="shared" si="22"/>
        <v>1</v>
      </c>
      <c r="T23" s="29">
        <f t="shared" si="23"/>
        <v>1</v>
      </c>
      <c r="U23" s="29">
        <f t="shared" si="24"/>
        <v>1</v>
      </c>
      <c r="V23" s="29">
        <f t="shared" si="25"/>
        <v>1</v>
      </c>
      <c r="W23" s="29">
        <f t="shared" si="26"/>
        <v>1</v>
      </c>
    </row>
    <row r="24" spans="2:23" x14ac:dyDescent="0.3">
      <c r="B24" s="12" t="s">
        <v>96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R24" s="14"/>
      <c r="S24" s="14"/>
      <c r="T24" s="14"/>
      <c r="U24" s="13"/>
      <c r="V24" s="13"/>
      <c r="W24" s="13"/>
    </row>
    <row r="25" spans="2:23" x14ac:dyDescent="0.3">
      <c r="B25" t="s">
        <v>94</v>
      </c>
      <c r="C25" s="54" t="s">
        <v>122</v>
      </c>
      <c r="D25" s="54" t="s">
        <v>122</v>
      </c>
      <c r="E25" s="54" t="s">
        <v>122</v>
      </c>
      <c r="F25" s="54" t="s">
        <v>123</v>
      </c>
      <c r="G25" s="54" t="s">
        <v>123</v>
      </c>
      <c r="H25" s="54" t="s">
        <v>123</v>
      </c>
      <c r="I25" s="54" t="s">
        <v>153</v>
      </c>
      <c r="J25" s="54" t="s">
        <v>153</v>
      </c>
      <c r="K25" s="54" t="s">
        <v>153</v>
      </c>
      <c r="L25" s="54" t="s">
        <v>153</v>
      </c>
      <c r="M25" s="54" t="s">
        <v>153</v>
      </c>
      <c r="N25" s="54" t="s">
        <v>153</v>
      </c>
      <c r="O25" s="54" t="s">
        <v>153</v>
      </c>
      <c r="P25" s="54" t="s">
        <v>153</v>
      </c>
      <c r="R25" s="54" t="s">
        <v>120</v>
      </c>
      <c r="S25" s="54" t="s">
        <v>121</v>
      </c>
      <c r="T25" s="54" t="s">
        <v>122</v>
      </c>
      <c r="U25" s="54" t="s">
        <v>123</v>
      </c>
      <c r="V25" s="54" t="s">
        <v>153</v>
      </c>
      <c r="W25" s="54" t="s">
        <v>153</v>
      </c>
    </row>
    <row r="26" spans="2:23" x14ac:dyDescent="0.3">
      <c r="B26" t="s">
        <v>95</v>
      </c>
      <c r="C26" s="54" t="s">
        <v>122</v>
      </c>
      <c r="D26" s="54" t="s">
        <v>122</v>
      </c>
      <c r="E26" s="54" t="s">
        <v>122</v>
      </c>
      <c r="F26" s="54" t="s">
        <v>122</v>
      </c>
      <c r="G26" s="54" t="s">
        <v>122</v>
      </c>
      <c r="H26" s="54" t="s">
        <v>123</v>
      </c>
      <c r="I26" s="54" t="s">
        <v>123</v>
      </c>
      <c r="J26" s="54" t="s">
        <v>153</v>
      </c>
      <c r="K26" s="54" t="s">
        <v>153</v>
      </c>
      <c r="L26" s="54" t="s">
        <v>153</v>
      </c>
      <c r="M26" s="54" t="s">
        <v>153</v>
      </c>
      <c r="N26" s="54" t="s">
        <v>153</v>
      </c>
      <c r="O26" s="54" t="s">
        <v>153</v>
      </c>
      <c r="P26" s="54" t="s">
        <v>153</v>
      </c>
      <c r="R26" s="54" t="s">
        <v>120</v>
      </c>
      <c r="S26" s="54" t="s">
        <v>120</v>
      </c>
      <c r="T26" s="54" t="s">
        <v>122</v>
      </c>
      <c r="U26" s="54" t="s">
        <v>123</v>
      </c>
      <c r="V26" s="54" t="s">
        <v>153</v>
      </c>
      <c r="W26" s="54" t="s">
        <v>153</v>
      </c>
    </row>
    <row r="27" spans="2:23" x14ac:dyDescent="0.3">
      <c r="B27" t="s">
        <v>152</v>
      </c>
      <c r="C27" s="79" t="s">
        <v>151</v>
      </c>
      <c r="D27" s="79" t="s">
        <v>151</v>
      </c>
      <c r="E27" s="79" t="s">
        <v>151</v>
      </c>
      <c r="F27" s="79" t="s">
        <v>151</v>
      </c>
      <c r="G27" s="79" t="s">
        <v>151</v>
      </c>
      <c r="H27" t="s">
        <v>153</v>
      </c>
      <c r="I27" s="54" t="s">
        <v>153</v>
      </c>
      <c r="J27" s="54" t="s">
        <v>153</v>
      </c>
      <c r="K27" s="54" t="s">
        <v>153</v>
      </c>
      <c r="L27" s="54" t="s">
        <v>153</v>
      </c>
      <c r="M27" s="54" t="s">
        <v>153</v>
      </c>
      <c r="N27" s="54" t="s">
        <v>153</v>
      </c>
      <c r="O27" s="54" t="s">
        <v>153</v>
      </c>
      <c r="P27" s="54" t="s">
        <v>153</v>
      </c>
      <c r="R27" s="79" t="s">
        <v>151</v>
      </c>
      <c r="S27" s="79" t="s">
        <v>151</v>
      </c>
      <c r="T27" s="79" t="s">
        <v>151</v>
      </c>
      <c r="U27" t="s">
        <v>153</v>
      </c>
      <c r="V27" s="54" t="s">
        <v>153</v>
      </c>
      <c r="W27" s="54" t="s">
        <v>153</v>
      </c>
    </row>
    <row r="29" spans="2:23" x14ac:dyDescent="0.3">
      <c r="O29" s="78"/>
    </row>
    <row r="30" spans="2:23" x14ac:dyDescent="0.3">
      <c r="O30" s="5"/>
    </row>
  </sheetData>
  <hyperlinks>
    <hyperlink ref="A1" location="Index!A1" display="Index" xr:uid="{A08A0240-E58E-40B4-9FD2-ADCFC98A6E43}"/>
  </hyperlink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Index</vt:lpstr>
      <vt:lpstr>P&amp;L</vt:lpstr>
      <vt:lpstr>BS</vt:lpstr>
      <vt:lpstr>Operational</vt:lpstr>
      <vt:lpstr>Credit Quality</vt:lpstr>
      <vt:lpstr>Yields &amp; Ratios</vt:lpstr>
      <vt:lpstr>Liabilities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Rajagopalan</dc:creator>
  <cp:lastModifiedBy>Rahul Rajagopalan</cp:lastModifiedBy>
  <cp:lastPrinted>2024-10-23T12:53:43Z</cp:lastPrinted>
  <dcterms:created xsi:type="dcterms:W3CDTF">2023-10-25T10:26:38Z</dcterms:created>
  <dcterms:modified xsi:type="dcterms:W3CDTF">2026-05-02T07:49:13Z</dcterms:modified>
</cp:coreProperties>
</file>